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0" yWindow="65191" windowWidth="24285" windowHeight="12660" tabRatio="761" activeTab="13"/>
  </bookViews>
  <sheets>
    <sheet name="Parameters" sheetId="1" r:id="rId1"/>
    <sheet name="Student1" sheetId="2" r:id="rId2"/>
    <sheet name="Student2" sheetId="3" r:id="rId3"/>
    <sheet name="Student3" sheetId="4" r:id="rId4"/>
    <sheet name="Student4" sheetId="5" r:id="rId5"/>
    <sheet name="Student5" sheetId="6" r:id="rId6"/>
    <sheet name="Student6" sheetId="7" r:id="rId7"/>
    <sheet name="Student7" sheetId="8" r:id="rId8"/>
    <sheet name="Student8" sheetId="9" r:id="rId9"/>
    <sheet name="Student9" sheetId="10" r:id="rId10"/>
    <sheet name="Student10" sheetId="11" r:id="rId11"/>
    <sheet name="Student11" sheetId="12" r:id="rId12"/>
    <sheet name="Student12" sheetId="13" r:id="rId13"/>
    <sheet name="Totals" sheetId="14" r:id="rId14"/>
  </sheets>
  <definedNames>
    <definedName name="Participants">'Parameters'!$E$5:$F$16</definedName>
    <definedName name="Tasks">'Parameters'!$A$5:$C$24</definedName>
    <definedName name="test">'Parameters'!#REF!</definedName>
  </definedNames>
  <calcPr fullCalcOnLoad="1"/>
</workbook>
</file>

<file path=xl/comments1.xml><?xml version="1.0" encoding="utf-8"?>
<comments xmlns="http://schemas.openxmlformats.org/spreadsheetml/2006/main">
  <authors>
    <author>eluit</author>
  </authors>
  <commentList>
    <comment ref="B5" authorId="0">
      <text>
        <r>
          <rPr>
            <b/>
            <sz val="9"/>
            <rFont val="Tahoma"/>
            <family val="2"/>
          </rPr>
          <t>Enter name of task here</t>
        </r>
        <r>
          <rPr>
            <sz val="9"/>
            <rFont val="Tahoma"/>
            <family val="2"/>
          </rPr>
          <t xml:space="preserve">
</t>
        </r>
      </text>
    </comment>
    <comment ref="F5" authorId="0">
      <text>
        <r>
          <rPr>
            <sz val="9"/>
            <rFont val="Tahoma"/>
            <family val="2"/>
          </rPr>
          <t xml:space="preserve">Enter name of particpant here
</t>
        </r>
      </text>
    </comment>
    <comment ref="B1" authorId="0">
      <text>
        <r>
          <rPr>
            <sz val="9"/>
            <rFont val="Tahoma"/>
            <family val="2"/>
          </rPr>
          <t xml:space="preserve">Enter project name here
</t>
        </r>
      </text>
    </comment>
  </commentList>
</comments>
</file>

<file path=xl/sharedStrings.xml><?xml version="1.0" encoding="utf-8"?>
<sst xmlns="http://schemas.openxmlformats.org/spreadsheetml/2006/main" count="171" uniqueCount="82">
  <si>
    <t>Tasks</t>
  </si>
  <si>
    <t>Task1</t>
  </si>
  <si>
    <t>Task2</t>
  </si>
  <si>
    <t>Task3</t>
  </si>
  <si>
    <t>Task4</t>
  </si>
  <si>
    <t>Task5</t>
  </si>
  <si>
    <t>Task6</t>
  </si>
  <si>
    <t>Task7</t>
  </si>
  <si>
    <t>Task8</t>
  </si>
  <si>
    <t>Task9</t>
  </si>
  <si>
    <t>Task10</t>
  </si>
  <si>
    <t>Task11</t>
  </si>
  <si>
    <t>Task12</t>
  </si>
  <si>
    <t>Task13</t>
  </si>
  <si>
    <t>Task14</t>
  </si>
  <si>
    <t>Task15</t>
  </si>
  <si>
    <t>Task16</t>
  </si>
  <si>
    <t>Task17</t>
  </si>
  <si>
    <t>Task18</t>
  </si>
  <si>
    <t>Task19</t>
  </si>
  <si>
    <t>Task20</t>
  </si>
  <si>
    <t>Project Management</t>
  </si>
  <si>
    <t>Quality Management</t>
  </si>
  <si>
    <t>Configuration Management</t>
  </si>
  <si>
    <t>User Requirements</t>
  </si>
  <si>
    <t>Architectural design</t>
  </si>
  <si>
    <t>Detailed Design/Implementation</t>
  </si>
  <si>
    <t>Lectures</t>
  </si>
  <si>
    <t>Reading</t>
  </si>
  <si>
    <t>Experiments</t>
  </si>
  <si>
    <t>ATP and AT</t>
  </si>
  <si>
    <t>Participants</t>
  </si>
  <si>
    <t>Student1</t>
  </si>
  <si>
    <t>Student2</t>
  </si>
  <si>
    <t>Student3</t>
  </si>
  <si>
    <t>Student4</t>
  </si>
  <si>
    <t>Student5</t>
  </si>
  <si>
    <t>Student6</t>
  </si>
  <si>
    <t>Student7</t>
  </si>
  <si>
    <t>Student8</t>
  </si>
  <si>
    <t>Student9</t>
  </si>
  <si>
    <t>Student10</t>
  </si>
  <si>
    <t>Student11</t>
  </si>
  <si>
    <t>Student12</t>
  </si>
  <si>
    <t>Role</t>
  </si>
  <si>
    <t>Tijdsregistratie</t>
  </si>
  <si>
    <t>Task</t>
  </si>
  <si>
    <t>Week</t>
  </si>
  <si>
    <t>hours spent</t>
  </si>
  <si>
    <t>remaining hours</t>
  </si>
  <si>
    <t>Software Requirements Models</t>
  </si>
  <si>
    <t>SRD</t>
  </si>
  <si>
    <t>Totals</t>
  </si>
  <si>
    <t>week1</t>
  </si>
  <si>
    <t>week2</t>
  </si>
  <si>
    <t>week3</t>
  </si>
  <si>
    <t>week4</t>
  </si>
  <si>
    <t>week5</t>
  </si>
  <si>
    <t>week6</t>
  </si>
  <si>
    <t>week7</t>
  </si>
  <si>
    <t>week8</t>
  </si>
  <si>
    <t>week9</t>
  </si>
  <si>
    <t>week10</t>
  </si>
  <si>
    <t>week11</t>
  </si>
  <si>
    <t>week12</t>
  </si>
  <si>
    <t>week13</t>
  </si>
  <si>
    <t>week14</t>
  </si>
  <si>
    <t>week16</t>
  </si>
  <si>
    <t>week15</t>
  </si>
  <si>
    <t>estimated effort(hours)</t>
  </si>
  <si>
    <t>% Finished</t>
  </si>
  <si>
    <t>Project:</t>
  </si>
  <si>
    <t>Study</t>
  </si>
  <si>
    <t>Totals and charts</t>
  </si>
  <si>
    <t>GUI</t>
  </si>
  <si>
    <t>Budget</t>
  </si>
  <si>
    <t>&lt;project name&gt;</t>
  </si>
  <si>
    <t>Total budget</t>
  </si>
  <si>
    <t>remaining budget:</t>
  </si>
  <si>
    <t>total estimated effort</t>
  </si>
  <si>
    <t>Requirements analysis and URAR</t>
  </si>
  <si>
    <t>Unit tests</t>
  </si>
</sst>
</file>

<file path=xl/styles.xml><?xml version="1.0" encoding="utf-8"?>
<styleSheet xmlns="http://schemas.openxmlformats.org/spreadsheetml/2006/main">
  <numFmts count="1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,##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7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ADDB7B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 style="medium"/>
      <top style="medium"/>
      <bottom style="thin"/>
    </border>
    <border>
      <left style="thin"/>
      <right/>
      <top style="thin"/>
      <bottom style="thin"/>
    </border>
    <border>
      <left style="medium"/>
      <right style="medium"/>
      <top style="thin"/>
      <bottom style="thin"/>
    </border>
    <border>
      <left style="medium"/>
      <right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ck"/>
    </border>
    <border>
      <left style="thin"/>
      <right style="thin"/>
      <top style="thick"/>
      <bottom style="medium"/>
    </border>
    <border>
      <left style="thin"/>
      <right style="thin"/>
      <top style="thick"/>
      <bottom style="thin"/>
    </border>
    <border>
      <left style="thin"/>
      <right style="thin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9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0" fillId="33" borderId="0" xfId="0" applyFill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37" fillId="0" borderId="17" xfId="0" applyFont="1" applyBorder="1" applyAlignment="1">
      <alignment/>
    </xf>
    <xf numFmtId="1" fontId="0" fillId="0" borderId="18" xfId="0" applyNumberFormat="1" applyBorder="1" applyAlignment="1">
      <alignment/>
    </xf>
    <xf numFmtId="1" fontId="0" fillId="0" borderId="19" xfId="0" applyNumberFormat="1" applyBorder="1" applyAlignment="1">
      <alignment/>
    </xf>
    <xf numFmtId="172" fontId="0" fillId="0" borderId="0" xfId="0" applyNumberFormat="1" applyAlignment="1">
      <alignment/>
    </xf>
    <xf numFmtId="2" fontId="0" fillId="0" borderId="20" xfId="0" applyNumberFormat="1" applyBorder="1" applyAlignment="1">
      <alignment/>
    </xf>
    <xf numFmtId="172" fontId="0" fillId="0" borderId="21" xfId="0" applyNumberFormat="1" applyBorder="1" applyAlignment="1">
      <alignment/>
    </xf>
    <xf numFmtId="172" fontId="0" fillId="0" borderId="22" xfId="0" applyNumberFormat="1" applyBorder="1" applyAlignment="1">
      <alignment/>
    </xf>
    <xf numFmtId="172" fontId="0" fillId="0" borderId="23" xfId="0" applyNumberFormat="1" applyBorder="1" applyAlignment="1">
      <alignment/>
    </xf>
    <xf numFmtId="172" fontId="0" fillId="0" borderId="20" xfId="0" applyNumberFormat="1" applyBorder="1" applyAlignment="1">
      <alignment/>
    </xf>
    <xf numFmtId="172" fontId="0" fillId="0" borderId="24" xfId="0" applyNumberFormat="1" applyBorder="1" applyAlignment="1">
      <alignment/>
    </xf>
    <xf numFmtId="172" fontId="0" fillId="0" borderId="25" xfId="0" applyNumberFormat="1" applyBorder="1" applyAlignment="1">
      <alignment/>
    </xf>
    <xf numFmtId="172" fontId="0" fillId="0" borderId="19" xfId="0" applyNumberFormat="1" applyBorder="1" applyAlignment="1">
      <alignment/>
    </xf>
    <xf numFmtId="172" fontId="0" fillId="0" borderId="17" xfId="0" applyNumberFormat="1" applyBorder="1" applyAlignment="1">
      <alignment/>
    </xf>
    <xf numFmtId="172" fontId="0" fillId="0" borderId="15" xfId="0" applyNumberFormat="1" applyBorder="1" applyAlignment="1">
      <alignment/>
    </xf>
    <xf numFmtId="172" fontId="0" fillId="0" borderId="16" xfId="0" applyNumberFormat="1" applyBorder="1" applyAlignment="1">
      <alignment/>
    </xf>
    <xf numFmtId="172" fontId="0" fillId="0" borderId="26" xfId="0" applyNumberFormat="1" applyBorder="1" applyAlignment="1">
      <alignment/>
    </xf>
    <xf numFmtId="2" fontId="0" fillId="0" borderId="27" xfId="0" applyNumberFormat="1" applyBorder="1" applyAlignment="1">
      <alignment/>
    </xf>
    <xf numFmtId="2" fontId="0" fillId="0" borderId="28" xfId="0" applyNumberFormat="1" applyBorder="1" applyAlignment="1">
      <alignment/>
    </xf>
    <xf numFmtId="172" fontId="0" fillId="0" borderId="29" xfId="0" applyNumberFormat="1" applyBorder="1" applyAlignment="1">
      <alignment/>
    </xf>
    <xf numFmtId="173" fontId="0" fillId="0" borderId="29" xfId="0" applyNumberFormat="1" applyBorder="1" applyAlignment="1">
      <alignment/>
    </xf>
    <xf numFmtId="173" fontId="0" fillId="0" borderId="0" xfId="0" applyNumberFormat="1" applyAlignment="1">
      <alignment/>
    </xf>
    <xf numFmtId="172" fontId="0" fillId="0" borderId="30" xfId="0" applyNumberFormat="1" applyBorder="1" applyAlignment="1">
      <alignment/>
    </xf>
    <xf numFmtId="172" fontId="0" fillId="0" borderId="31" xfId="0" applyNumberFormat="1" applyBorder="1" applyAlignment="1">
      <alignment/>
    </xf>
    <xf numFmtId="2" fontId="0" fillId="0" borderId="0" xfId="0" applyNumberFormat="1" applyAlignment="1">
      <alignment/>
    </xf>
    <xf numFmtId="0" fontId="37" fillId="0" borderId="0" xfId="0" applyFont="1" applyAlignment="1">
      <alignment horizontal="right"/>
    </xf>
    <xf numFmtId="0" fontId="0" fillId="0" borderId="0" xfId="0" applyFill="1" applyAlignment="1">
      <alignment/>
    </xf>
    <xf numFmtId="0" fontId="37" fillId="0" borderId="0" xfId="0" applyFont="1" applyFill="1" applyAlignment="1">
      <alignment/>
    </xf>
    <xf numFmtId="0" fontId="0" fillId="34" borderId="0" xfId="0" applyFill="1" applyAlignment="1">
      <alignment/>
    </xf>
    <xf numFmtId="0" fontId="0" fillId="34" borderId="0" xfId="0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1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575"/>
          <c:y val="0.202"/>
          <c:w val="0.6465"/>
          <c:h val="0.79"/>
        </c:manualLayout>
      </c:layout>
      <c:barChart>
        <c:barDir val="col"/>
        <c:grouping val="clustered"/>
        <c:varyColors val="0"/>
        <c:ser>
          <c:idx val="0"/>
          <c:order val="0"/>
          <c:tx>
            <c:v>Total number of hours spent per person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Totals!$B$31:$B$42</c:f>
              <c:strCache/>
            </c:strRef>
          </c:cat>
          <c:val>
            <c:numRef>
              <c:f>Totals!$S$31:$S$42</c:f>
              <c:numCache/>
            </c:numRef>
          </c:val>
        </c:ser>
        <c:axId val="10333488"/>
        <c:axId val="25892529"/>
      </c:barChart>
      <c:catAx>
        <c:axId val="103334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5892529"/>
        <c:crosses val="autoZero"/>
        <c:auto val="1"/>
        <c:lblOffset val="100"/>
        <c:tickLblSkip val="1"/>
        <c:noMultiLvlLbl val="0"/>
      </c:catAx>
      <c:valAx>
        <c:axId val="2589252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33348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8375"/>
          <c:y val="0.541"/>
          <c:w val="0.30575"/>
          <c:h val="0.114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575"/>
          <c:y val="0.248"/>
          <c:w val="0.65025"/>
          <c:h val="0.75675"/>
        </c:manualLayout>
      </c:layout>
      <c:barChart>
        <c:barDir val="col"/>
        <c:grouping val="clustered"/>
        <c:varyColors val="0"/>
        <c:ser>
          <c:idx val="0"/>
          <c:order val="0"/>
          <c:tx>
            <c:v>Total number of hours spent per week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Totals!$C$43:$R$43</c:f>
              <c:numCache/>
            </c:numRef>
          </c:val>
        </c:ser>
        <c:axId val="31706170"/>
        <c:axId val="16920075"/>
      </c:barChart>
      <c:catAx>
        <c:axId val="317061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6920075"/>
        <c:crosses val="autoZero"/>
        <c:auto val="1"/>
        <c:lblOffset val="100"/>
        <c:tickLblSkip val="1"/>
        <c:noMultiLvlLbl val="0"/>
      </c:catAx>
      <c:valAx>
        <c:axId val="1692007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706170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8375"/>
          <c:y val="0.552"/>
          <c:w val="0.30575"/>
          <c:h val="0.139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5"/>
          <c:y val="0.17525"/>
          <c:w val="0.636"/>
          <c:h val="0.6417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C6494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63D3B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99244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34D7E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9869B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27535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978B1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B34A47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1AF53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775D97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6A1B9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E78C41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7E9BC8"/>
              </a:solidFill>
              <a:ln w="3175">
                <a:noFill/>
              </a:ln>
            </c:spPr>
          </c:dPt>
          <c:dPt>
            <c:idx val="13"/>
            <c:spPr>
              <a:solidFill>
                <a:srgbClr val="CA7E7D"/>
              </a:solidFill>
              <a:ln w="3175">
                <a:noFill/>
              </a:ln>
            </c:spPr>
          </c:dPt>
          <c:dPt>
            <c:idx val="14"/>
            <c:spPr>
              <a:solidFill>
                <a:srgbClr val="AEC683"/>
              </a:solidFill>
              <a:ln w="3175">
                <a:noFill/>
              </a:ln>
            </c:spPr>
          </c:dPt>
          <c:dPt>
            <c:idx val="15"/>
            <c:spPr>
              <a:solidFill>
                <a:srgbClr val="9B89B3"/>
              </a:solidFill>
              <a:ln w="3175">
                <a:noFill/>
              </a:ln>
            </c:spPr>
          </c:dPt>
          <c:dPt>
            <c:idx val="16"/>
            <c:spPr>
              <a:solidFill>
                <a:srgbClr val="7CBBCF"/>
              </a:solidFill>
              <a:ln w="3175">
                <a:noFill/>
              </a:ln>
            </c:spPr>
          </c:dPt>
          <c:dPt>
            <c:idx val="17"/>
            <c:spPr>
              <a:solidFill>
                <a:srgbClr val="F8AA79"/>
              </a:solidFill>
              <a:ln w="3175">
                <a:noFill/>
              </a:ln>
            </c:spPr>
          </c:dPt>
          <c:dPt>
            <c:idx val="18"/>
            <c:spPr>
              <a:solidFill>
                <a:srgbClr val="B6C3DC"/>
              </a:solidFill>
              <a:ln w="3175">
                <a:noFill/>
              </a:ln>
            </c:spPr>
          </c:dPt>
          <c:dPt>
            <c:idx val="19"/>
            <c:spPr>
              <a:solidFill>
                <a:srgbClr val="DDB6B5"/>
              </a:solidFill>
              <a:ln w="3175">
                <a:noFill/>
              </a:ln>
            </c:spPr>
          </c:dPt>
          <c:cat>
            <c:strRef>
              <c:f>Totals!$B$6:$B$25</c:f>
              <c:strCache/>
            </c:strRef>
          </c:cat>
          <c:val>
            <c:numRef>
              <c:f>Totals!$S$6:$S$25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1975"/>
          <c:y val="0.028"/>
          <c:w val="0.26975"/>
          <c:h val="0.88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45</xdr:row>
      <xdr:rowOff>28575</xdr:rowOff>
    </xdr:from>
    <xdr:to>
      <xdr:col>6</xdr:col>
      <xdr:colOff>66675</xdr:colOff>
      <xdr:row>62</xdr:row>
      <xdr:rowOff>133350</xdr:rowOff>
    </xdr:to>
    <xdr:graphicFrame>
      <xdr:nvGraphicFramePr>
        <xdr:cNvPr id="1" name="Chart 1"/>
        <xdr:cNvGraphicFramePr/>
      </xdr:nvGraphicFramePr>
      <xdr:xfrm>
        <a:off x="628650" y="8772525"/>
        <a:ext cx="4572000" cy="3343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438150</xdr:colOff>
      <xdr:row>45</xdr:row>
      <xdr:rowOff>19050</xdr:rowOff>
    </xdr:from>
    <xdr:to>
      <xdr:col>14</xdr:col>
      <xdr:colOff>133350</xdr:colOff>
      <xdr:row>59</xdr:row>
      <xdr:rowOff>95250</xdr:rowOff>
    </xdr:to>
    <xdr:graphicFrame>
      <xdr:nvGraphicFramePr>
        <xdr:cNvPr id="2" name="Chart 2"/>
        <xdr:cNvGraphicFramePr/>
      </xdr:nvGraphicFramePr>
      <xdr:xfrm>
        <a:off x="5572125" y="8763000"/>
        <a:ext cx="45720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14</xdr:col>
      <xdr:colOff>314325</xdr:colOff>
      <xdr:row>45</xdr:row>
      <xdr:rowOff>19050</xdr:rowOff>
    </xdr:from>
    <xdr:to>
      <xdr:col>21</xdr:col>
      <xdr:colOff>523875</xdr:colOff>
      <xdr:row>68</xdr:row>
      <xdr:rowOff>161925</xdr:rowOff>
    </xdr:to>
    <xdr:graphicFrame>
      <xdr:nvGraphicFramePr>
        <xdr:cNvPr id="3" name="Chart 3"/>
        <xdr:cNvGraphicFramePr/>
      </xdr:nvGraphicFramePr>
      <xdr:xfrm>
        <a:off x="10325100" y="8763000"/>
        <a:ext cx="4572000" cy="45243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zoomScalePageLayoutView="0" workbookViewId="0" topLeftCell="A1">
      <selection activeCell="G16" sqref="G16"/>
    </sheetView>
  </sheetViews>
  <sheetFormatPr defaultColWidth="9.140625" defaultRowHeight="15"/>
  <cols>
    <col min="1" max="1" width="13.421875" style="0" customWidth="1"/>
    <col min="2" max="2" width="31.7109375" style="0" customWidth="1"/>
    <col min="3" max="3" width="23.140625" style="0" customWidth="1"/>
    <col min="5" max="5" width="18.7109375" style="0" customWidth="1"/>
    <col min="6" max="6" width="23.28125" style="0" customWidth="1"/>
    <col min="7" max="7" width="22.8515625" style="0" customWidth="1"/>
    <col min="8" max="8" width="20.00390625" style="0" customWidth="1"/>
  </cols>
  <sheetData>
    <row r="1" spans="1:2" ht="15">
      <c r="A1" t="s">
        <v>71</v>
      </c>
      <c r="B1" t="s">
        <v>76</v>
      </c>
    </row>
    <row r="4" spans="1:8" ht="15">
      <c r="A4" s="1" t="s">
        <v>0</v>
      </c>
      <c r="C4" s="1" t="s">
        <v>69</v>
      </c>
      <c r="E4" s="1" t="s">
        <v>31</v>
      </c>
      <c r="G4" s="1" t="s">
        <v>75</v>
      </c>
      <c r="H4" s="1" t="s">
        <v>44</v>
      </c>
    </row>
    <row r="5" spans="1:8" ht="15">
      <c r="A5" s="2" t="s">
        <v>1</v>
      </c>
      <c r="B5" s="2" t="s">
        <v>21</v>
      </c>
      <c r="C5" s="2"/>
      <c r="E5" s="37" t="s">
        <v>32</v>
      </c>
      <c r="F5" s="38" t="s">
        <v>32</v>
      </c>
      <c r="G5" s="37"/>
      <c r="H5" s="37"/>
    </row>
    <row r="6" spans="1:8" ht="15">
      <c r="A6" s="2" t="s">
        <v>2</v>
      </c>
      <c r="B6" s="2" t="s">
        <v>22</v>
      </c>
      <c r="C6" s="2"/>
      <c r="E6" s="37" t="s">
        <v>33</v>
      </c>
      <c r="F6" s="38" t="s">
        <v>33</v>
      </c>
      <c r="G6" s="37"/>
      <c r="H6" s="37"/>
    </row>
    <row r="7" spans="1:8" ht="15">
      <c r="A7" s="2" t="s">
        <v>3</v>
      </c>
      <c r="B7" s="2" t="s">
        <v>23</v>
      </c>
      <c r="C7" s="2"/>
      <c r="E7" s="37" t="s">
        <v>34</v>
      </c>
      <c r="F7" s="38" t="s">
        <v>34</v>
      </c>
      <c r="G7" s="37"/>
      <c r="H7" s="37"/>
    </row>
    <row r="8" spans="1:8" ht="15">
      <c r="A8" s="2" t="s">
        <v>4</v>
      </c>
      <c r="B8" s="2" t="s">
        <v>24</v>
      </c>
      <c r="C8" s="2"/>
      <c r="E8" s="37" t="s">
        <v>35</v>
      </c>
      <c r="F8" s="38" t="s">
        <v>35</v>
      </c>
      <c r="G8" s="37"/>
      <c r="H8" s="37"/>
    </row>
    <row r="9" spans="1:8" ht="15">
      <c r="A9" s="2" t="s">
        <v>5</v>
      </c>
      <c r="B9" s="2" t="s">
        <v>50</v>
      </c>
      <c r="C9" s="2"/>
      <c r="E9" s="37" t="s">
        <v>36</v>
      </c>
      <c r="F9" s="38" t="s">
        <v>36</v>
      </c>
      <c r="G9" s="37"/>
      <c r="H9" s="37"/>
    </row>
    <row r="10" spans="1:8" ht="15">
      <c r="A10" s="2" t="s">
        <v>14</v>
      </c>
      <c r="B10" s="2" t="s">
        <v>51</v>
      </c>
      <c r="C10" s="2"/>
      <c r="E10" s="37" t="s">
        <v>37</v>
      </c>
      <c r="F10" s="38" t="s">
        <v>37</v>
      </c>
      <c r="G10" s="37"/>
      <c r="H10" s="37"/>
    </row>
    <row r="11" spans="1:8" ht="15">
      <c r="A11" s="2" t="s">
        <v>6</v>
      </c>
      <c r="B11" s="2" t="s">
        <v>25</v>
      </c>
      <c r="C11" s="2"/>
      <c r="E11" s="37" t="s">
        <v>38</v>
      </c>
      <c r="F11" s="38" t="s">
        <v>38</v>
      </c>
      <c r="G11" s="37"/>
      <c r="H11" s="37"/>
    </row>
    <row r="12" spans="1:8" ht="15">
      <c r="A12" s="2" t="s">
        <v>7</v>
      </c>
      <c r="B12" s="2" t="s">
        <v>26</v>
      </c>
      <c r="C12" s="2"/>
      <c r="E12" s="37" t="s">
        <v>39</v>
      </c>
      <c r="F12" s="38" t="s">
        <v>39</v>
      </c>
      <c r="G12" s="37"/>
      <c r="H12" s="37"/>
    </row>
    <row r="13" spans="1:8" ht="15">
      <c r="A13" s="2" t="s">
        <v>8</v>
      </c>
      <c r="B13" s="2" t="s">
        <v>27</v>
      </c>
      <c r="C13" s="2"/>
      <c r="E13" s="37" t="s">
        <v>40</v>
      </c>
      <c r="F13" s="38" t="s">
        <v>40</v>
      </c>
      <c r="G13" s="37"/>
      <c r="H13" s="37"/>
    </row>
    <row r="14" spans="1:8" ht="15">
      <c r="A14" s="2" t="s">
        <v>9</v>
      </c>
      <c r="B14" s="2" t="s">
        <v>28</v>
      </c>
      <c r="C14" s="2"/>
      <c r="E14" s="37" t="s">
        <v>41</v>
      </c>
      <c r="F14" s="38" t="s">
        <v>41</v>
      </c>
      <c r="G14" s="37"/>
      <c r="H14" s="37"/>
    </row>
    <row r="15" spans="1:8" ht="15">
      <c r="A15" s="2" t="s">
        <v>10</v>
      </c>
      <c r="B15" s="2" t="s">
        <v>29</v>
      </c>
      <c r="C15" s="2"/>
      <c r="E15" s="37" t="s">
        <v>42</v>
      </c>
      <c r="F15" s="38" t="s">
        <v>42</v>
      </c>
      <c r="G15" s="37"/>
      <c r="H15" s="37"/>
    </row>
    <row r="16" spans="1:8" ht="15">
      <c r="A16" s="2" t="s">
        <v>11</v>
      </c>
      <c r="B16" s="2" t="s">
        <v>81</v>
      </c>
      <c r="C16" s="2"/>
      <c r="E16" s="37" t="s">
        <v>43</v>
      </c>
      <c r="F16" s="38" t="s">
        <v>43</v>
      </c>
      <c r="G16" s="37"/>
      <c r="H16" s="37"/>
    </row>
    <row r="17" spans="1:7" ht="15">
      <c r="A17" s="2" t="s">
        <v>12</v>
      </c>
      <c r="B17" s="2" t="s">
        <v>80</v>
      </c>
      <c r="C17" s="2"/>
      <c r="F17" s="34" t="s">
        <v>77</v>
      </c>
      <c r="G17">
        <f>SUM(G5:G16)</f>
        <v>0</v>
      </c>
    </row>
    <row r="18" spans="1:3" ht="15">
      <c r="A18" s="2" t="s">
        <v>13</v>
      </c>
      <c r="B18" s="2" t="s">
        <v>30</v>
      </c>
      <c r="C18" s="2"/>
    </row>
    <row r="19" spans="1:3" ht="15">
      <c r="A19" s="2" t="s">
        <v>15</v>
      </c>
      <c r="B19" s="2" t="s">
        <v>74</v>
      </c>
      <c r="C19" s="2"/>
    </row>
    <row r="20" spans="1:3" ht="15">
      <c r="A20" s="2" t="s">
        <v>16</v>
      </c>
      <c r="B20" s="2" t="s">
        <v>16</v>
      </c>
      <c r="C20" s="2"/>
    </row>
    <row r="21" spans="1:3" ht="15">
      <c r="A21" s="2" t="s">
        <v>17</v>
      </c>
      <c r="B21" s="2" t="s">
        <v>17</v>
      </c>
      <c r="C21" s="2"/>
    </row>
    <row r="22" spans="1:3" ht="15">
      <c r="A22" s="2" t="s">
        <v>18</v>
      </c>
      <c r="B22" s="2" t="s">
        <v>18</v>
      </c>
      <c r="C22" s="2"/>
    </row>
    <row r="23" spans="1:3" ht="15">
      <c r="A23" s="2" t="s">
        <v>19</v>
      </c>
      <c r="B23" s="2" t="s">
        <v>19</v>
      </c>
      <c r="C23" s="2"/>
    </row>
    <row r="24" spans="1:3" ht="15">
      <c r="A24" s="2" t="s">
        <v>20</v>
      </c>
      <c r="B24" s="2" t="s">
        <v>20</v>
      </c>
      <c r="C24" s="2"/>
    </row>
    <row r="25" spans="2:3" ht="15">
      <c r="B25" s="36" t="s">
        <v>79</v>
      </c>
      <c r="C25">
        <f>SUM(C5:C24)</f>
        <v>0</v>
      </c>
    </row>
    <row r="26" spans="2:3" ht="15">
      <c r="B26" s="36" t="s">
        <v>78</v>
      </c>
      <c r="C26">
        <f>G17-C25</f>
        <v>0</v>
      </c>
    </row>
    <row r="27" ht="15">
      <c r="A27" s="35"/>
    </row>
  </sheetData>
  <sheetProtection/>
  <printOptions/>
  <pageMargins left="0.7" right="0.7" top="0.75" bottom="0.75" header="0.3" footer="0.3"/>
  <pageSetup horizontalDpi="525" verticalDpi="525" orientation="portrait" paperSize="9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2:R31"/>
  <sheetViews>
    <sheetView zoomScalePageLayoutView="0" workbookViewId="0" topLeftCell="A1">
      <selection activeCell="R29" sqref="R29"/>
    </sheetView>
  </sheetViews>
  <sheetFormatPr defaultColWidth="9.140625" defaultRowHeight="15"/>
  <cols>
    <col min="1" max="1" width="15.140625" style="0" customWidth="1"/>
    <col min="2" max="2" width="30.421875" style="0" customWidth="1"/>
  </cols>
  <sheetData>
    <row r="2" spans="1:2" ht="15">
      <c r="A2" t="s">
        <v>45</v>
      </c>
      <c r="B2" t="str">
        <f>INDEX(Participants,9,2)</f>
        <v>Student9</v>
      </c>
    </row>
    <row r="4" spans="2:18" ht="15.75" thickBot="1">
      <c r="B4" s="3" t="s">
        <v>47</v>
      </c>
      <c r="C4" s="4">
        <v>1</v>
      </c>
      <c r="D4" s="5">
        <v>2</v>
      </c>
      <c r="E4" s="5">
        <v>3</v>
      </c>
      <c r="F4" s="5">
        <v>4</v>
      </c>
      <c r="G4" s="5">
        <v>5</v>
      </c>
      <c r="H4" s="5">
        <v>6</v>
      </c>
      <c r="I4" s="5">
        <v>7</v>
      </c>
      <c r="J4" s="5">
        <v>8</v>
      </c>
      <c r="K4" s="5">
        <v>9</v>
      </c>
      <c r="L4" s="5">
        <v>10</v>
      </c>
      <c r="M4" s="5">
        <v>11</v>
      </c>
      <c r="N4" s="5">
        <v>12</v>
      </c>
      <c r="O4" s="5">
        <v>13</v>
      </c>
      <c r="P4" s="5">
        <v>14</v>
      </c>
      <c r="Q4" s="5">
        <v>15</v>
      </c>
      <c r="R4" s="6">
        <v>16</v>
      </c>
    </row>
    <row r="5" spans="2:18" ht="15">
      <c r="B5" s="1" t="s">
        <v>46</v>
      </c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</row>
    <row r="6" spans="2:18" ht="15">
      <c r="B6" t="str">
        <f>INDEX(Tasks,1,2)</f>
        <v>Project Management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</row>
    <row r="7" spans="2:18" ht="15">
      <c r="B7" t="str">
        <f>INDEX(Tasks,2,2)</f>
        <v>Quality Management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</row>
    <row r="8" spans="2:18" ht="15">
      <c r="B8" t="str">
        <f>INDEX(Tasks,3,2)</f>
        <v>Configuration Management</v>
      </c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</row>
    <row r="9" spans="2:18" ht="15">
      <c r="B9" t="str">
        <f>INDEX(Tasks,4,2)</f>
        <v>User Requirements</v>
      </c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</row>
    <row r="10" spans="2:18" ht="15">
      <c r="B10" t="str">
        <f>INDEX(Tasks,5,2)</f>
        <v>Software Requirements Models</v>
      </c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</row>
    <row r="11" spans="2:18" ht="15">
      <c r="B11" t="str">
        <f>INDEX(Tasks,6,2)</f>
        <v>SRD</v>
      </c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</row>
    <row r="12" spans="2:18" ht="15">
      <c r="B12" t="str">
        <f>INDEX(Tasks,7,2)</f>
        <v>Architectural design</v>
      </c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</row>
    <row r="13" spans="2:18" ht="15">
      <c r="B13" t="str">
        <f>INDEX(Tasks,8,2)</f>
        <v>Detailed Design/Implementation</v>
      </c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</row>
    <row r="14" spans="2:18" ht="15">
      <c r="B14" t="str">
        <f>INDEX(Tasks,9,2)</f>
        <v>Lectures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</row>
    <row r="15" spans="2:18" ht="15">
      <c r="B15" t="str">
        <f>INDEX(Tasks,10,2)</f>
        <v>Reading</v>
      </c>
      <c r="C15" s="14"/>
      <c r="D15" s="14"/>
      <c r="E15" s="14"/>
      <c r="F15" s="14"/>
      <c r="G15" s="14"/>
      <c r="H15" s="14"/>
      <c r="I15" s="14"/>
      <c r="K15" s="14"/>
      <c r="L15" s="14"/>
      <c r="M15" s="14"/>
      <c r="N15" s="14"/>
      <c r="O15" s="14"/>
      <c r="P15" s="14"/>
      <c r="Q15" s="14"/>
      <c r="R15" s="14"/>
    </row>
    <row r="16" spans="2:18" ht="15">
      <c r="B16" t="str">
        <f>INDEX(Tasks,11,2)</f>
        <v>Experiments</v>
      </c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</row>
    <row r="17" spans="2:18" ht="15">
      <c r="B17" t="str">
        <f>INDEX(Tasks,12,2)</f>
        <v>Unit tests</v>
      </c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</row>
    <row r="18" spans="2:18" ht="15">
      <c r="B18" t="str">
        <f>INDEX(Tasks,13,2)</f>
        <v>Requirements analysis and URAR</v>
      </c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</row>
    <row r="19" spans="2:18" ht="15">
      <c r="B19" t="str">
        <f>INDEX(Tasks,14,2)</f>
        <v>ATP and AT</v>
      </c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</row>
    <row r="20" spans="2:18" ht="15">
      <c r="B20" t="str">
        <f>INDEX(Tasks,15,2)</f>
        <v>GUI</v>
      </c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</row>
    <row r="21" spans="2:18" ht="15">
      <c r="B21" t="str">
        <f>INDEX(Tasks,16,2)</f>
        <v>Task16</v>
      </c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</row>
    <row r="22" spans="2:18" ht="15">
      <c r="B22" t="str">
        <f>INDEX(Tasks,17,2)</f>
        <v>Task17</v>
      </c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</row>
    <row r="23" spans="2:18" ht="15">
      <c r="B23" t="str">
        <f>INDEX(Tasks,18,2)</f>
        <v>Task18</v>
      </c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</row>
    <row r="24" spans="2:18" ht="15">
      <c r="B24" t="str">
        <f>INDEX(Tasks,19,2)</f>
        <v>Task19</v>
      </c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</row>
    <row r="25" spans="2:18" ht="15.75" thickBot="1">
      <c r="B25" t="str">
        <f>INDEX(Tasks,20,2)</f>
        <v>Task20</v>
      </c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</row>
    <row r="26" spans="3:18" ht="16.5" thickBot="1" thickTop="1">
      <c r="C26" s="28">
        <f>SUM(C6:C25)</f>
        <v>0</v>
      </c>
      <c r="D26" s="28">
        <f aca="true" t="shared" si="0" ref="D26:R26">SUM(D6:D25)</f>
        <v>0</v>
      </c>
      <c r="E26" s="28">
        <f t="shared" si="0"/>
        <v>0</v>
      </c>
      <c r="F26" s="28">
        <f t="shared" si="0"/>
        <v>0</v>
      </c>
      <c r="G26" s="28">
        <f t="shared" si="0"/>
        <v>0</v>
      </c>
      <c r="H26" s="28">
        <f t="shared" si="0"/>
        <v>0</v>
      </c>
      <c r="I26" s="28">
        <f t="shared" si="0"/>
        <v>0</v>
      </c>
      <c r="J26" s="28">
        <f t="shared" si="0"/>
        <v>0</v>
      </c>
      <c r="K26" s="28">
        <f t="shared" si="0"/>
        <v>0</v>
      </c>
      <c r="L26" s="28">
        <f t="shared" si="0"/>
        <v>0</v>
      </c>
      <c r="M26" s="28">
        <f t="shared" si="0"/>
        <v>0</v>
      </c>
      <c r="N26" s="28">
        <f t="shared" si="0"/>
        <v>0</v>
      </c>
      <c r="O26" s="28">
        <f t="shared" si="0"/>
        <v>0</v>
      </c>
      <c r="P26" s="28">
        <f t="shared" si="0"/>
        <v>0</v>
      </c>
      <c r="Q26" s="28">
        <f t="shared" si="0"/>
        <v>0</v>
      </c>
      <c r="R26" s="28">
        <f t="shared" si="0"/>
        <v>0</v>
      </c>
    </row>
    <row r="27" spans="3:18" ht="15"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</row>
    <row r="28" spans="2:18" ht="15">
      <c r="B28" t="s">
        <v>48</v>
      </c>
      <c r="C28" s="13">
        <f>SUM(C26)</f>
        <v>0</v>
      </c>
      <c r="D28" s="13">
        <f>SUM($C$26:D26)</f>
        <v>0</v>
      </c>
      <c r="E28" s="13">
        <f>SUM($C$26:E26)</f>
        <v>0</v>
      </c>
      <c r="F28" s="13">
        <f>SUM($C$26:F26)</f>
        <v>0</v>
      </c>
      <c r="G28" s="13">
        <f>SUM($C$26:G26)</f>
        <v>0</v>
      </c>
      <c r="H28" s="13">
        <f>SUM($C$26:H26)</f>
        <v>0</v>
      </c>
      <c r="I28" s="13">
        <f>SUM($C$26:I26)</f>
        <v>0</v>
      </c>
      <c r="J28" s="13">
        <f>SUM($C$26:J26)</f>
        <v>0</v>
      </c>
      <c r="K28" s="13">
        <f>SUM($C$26:K26)</f>
        <v>0</v>
      </c>
      <c r="L28" s="13">
        <f>SUM($C$26:L26)</f>
        <v>0</v>
      </c>
      <c r="M28" s="13">
        <f>SUM($C$26:M26)</f>
        <v>0</v>
      </c>
      <c r="N28" s="13">
        <f>SUM($C$26:N26)</f>
        <v>0</v>
      </c>
      <c r="O28" s="13">
        <f>SUM($C$26:O26)</f>
        <v>0</v>
      </c>
      <c r="P28" s="13">
        <f>SUM($C$26:P26)</f>
        <v>0</v>
      </c>
      <c r="Q28" s="13">
        <f>SUM($C$26:Q26)</f>
        <v>0</v>
      </c>
      <c r="R28" s="13">
        <f>SUM($C$26:R26)</f>
        <v>0</v>
      </c>
    </row>
    <row r="29" spans="2:18" ht="15">
      <c r="B29" t="s">
        <v>49</v>
      </c>
      <c r="C29" s="13">
        <f>Parameters!$G$13-C28</f>
        <v>0</v>
      </c>
      <c r="D29" s="13">
        <f>Parameters!$G$13-D28</f>
        <v>0</v>
      </c>
      <c r="E29" s="13">
        <f>Parameters!$G$13-E28</f>
        <v>0</v>
      </c>
      <c r="F29" s="13">
        <f>Parameters!$G$13-F28</f>
        <v>0</v>
      </c>
      <c r="G29" s="13">
        <f>Parameters!$G$13-G28</f>
        <v>0</v>
      </c>
      <c r="H29" s="13">
        <f>Parameters!$G$13-H28</f>
        <v>0</v>
      </c>
      <c r="I29" s="13">
        <f>Parameters!$G$13-I28</f>
        <v>0</v>
      </c>
      <c r="J29" s="13">
        <f>Parameters!$G$13-J28</f>
        <v>0</v>
      </c>
      <c r="K29" s="13">
        <f>Parameters!$G$13-K28</f>
        <v>0</v>
      </c>
      <c r="L29" s="13">
        <f>Parameters!$G$13-L28</f>
        <v>0</v>
      </c>
      <c r="M29" s="13">
        <f>Parameters!$G$13-M28</f>
        <v>0</v>
      </c>
      <c r="N29" s="13">
        <f>Parameters!$G$13-N28</f>
        <v>0</v>
      </c>
      <c r="O29" s="13">
        <f>Parameters!$G$13-O28</f>
        <v>0</v>
      </c>
      <c r="P29" s="13">
        <f>Parameters!$G$13-P28</f>
        <v>0</v>
      </c>
      <c r="Q29" s="13">
        <f>Parameters!$G$13-Q28</f>
        <v>0</v>
      </c>
      <c r="R29" s="13">
        <f>Parameters!$G$13-R28</f>
        <v>0</v>
      </c>
    </row>
    <row r="30" spans="3:17" ht="15"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</row>
    <row r="31" spans="3:17" ht="15"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R31"/>
  <sheetViews>
    <sheetView zoomScalePageLayoutView="0" workbookViewId="0" topLeftCell="B2">
      <selection activeCell="R29" sqref="R29"/>
    </sheetView>
  </sheetViews>
  <sheetFormatPr defaultColWidth="9.140625" defaultRowHeight="15"/>
  <cols>
    <col min="1" max="1" width="16.00390625" style="0" customWidth="1"/>
    <col min="2" max="2" width="30.7109375" style="0" customWidth="1"/>
  </cols>
  <sheetData>
    <row r="2" spans="1:2" ht="15">
      <c r="A2" t="s">
        <v>45</v>
      </c>
      <c r="B2" t="str">
        <f>INDEX(Participants,10,2)</f>
        <v>Student10</v>
      </c>
    </row>
    <row r="4" spans="2:18" ht="15.75" thickBot="1">
      <c r="B4" s="3" t="s">
        <v>47</v>
      </c>
      <c r="C4" s="4">
        <v>1</v>
      </c>
      <c r="D4" s="5">
        <v>2</v>
      </c>
      <c r="E4" s="5">
        <v>3</v>
      </c>
      <c r="F4" s="5">
        <v>4</v>
      </c>
      <c r="G4" s="5">
        <v>5</v>
      </c>
      <c r="H4" s="5">
        <v>6</v>
      </c>
      <c r="I4" s="5">
        <v>7</v>
      </c>
      <c r="J4" s="5">
        <v>8</v>
      </c>
      <c r="K4" s="5">
        <v>9</v>
      </c>
      <c r="L4" s="5">
        <v>10</v>
      </c>
      <c r="M4" s="5">
        <v>11</v>
      </c>
      <c r="N4" s="5">
        <v>12</v>
      </c>
      <c r="O4" s="5">
        <v>13</v>
      </c>
      <c r="P4" s="5">
        <v>14</v>
      </c>
      <c r="Q4" s="5">
        <v>15</v>
      </c>
      <c r="R4" s="6">
        <v>16</v>
      </c>
    </row>
    <row r="5" spans="2:18" ht="15">
      <c r="B5" s="1" t="s">
        <v>46</v>
      </c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</row>
    <row r="6" spans="2:18" ht="15">
      <c r="B6" t="str">
        <f>INDEX(Tasks,1,2)</f>
        <v>Project Management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</row>
    <row r="7" spans="2:18" ht="15">
      <c r="B7" t="str">
        <f>INDEX(Tasks,2,2)</f>
        <v>Quality Management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</row>
    <row r="8" spans="2:18" ht="15">
      <c r="B8" t="str">
        <f>INDEX(Tasks,3,2)</f>
        <v>Configuration Management</v>
      </c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</row>
    <row r="9" spans="2:18" ht="15">
      <c r="B9" t="str">
        <f>INDEX(Tasks,4,2)</f>
        <v>User Requirements</v>
      </c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</row>
    <row r="10" spans="2:18" ht="15">
      <c r="B10" t="str">
        <f>INDEX(Tasks,5,2)</f>
        <v>Software Requirements Models</v>
      </c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</row>
    <row r="11" spans="2:18" ht="15">
      <c r="B11" t="str">
        <f>INDEX(Tasks,6,2)</f>
        <v>SRD</v>
      </c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</row>
    <row r="12" spans="2:18" ht="15">
      <c r="B12" t="str">
        <f>INDEX(Tasks,7,2)</f>
        <v>Architectural design</v>
      </c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</row>
    <row r="13" spans="2:18" ht="15">
      <c r="B13" t="str">
        <f>INDEX(Tasks,8,2)</f>
        <v>Detailed Design/Implementation</v>
      </c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</row>
    <row r="14" spans="2:18" ht="15">
      <c r="B14" t="str">
        <f>INDEX(Tasks,9,2)</f>
        <v>Lectures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</row>
    <row r="15" spans="2:18" ht="15">
      <c r="B15" t="str">
        <f>INDEX(Tasks,10,2)</f>
        <v>Reading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</row>
    <row r="16" spans="2:18" ht="15">
      <c r="B16" t="str">
        <f>INDEX(Tasks,11,2)</f>
        <v>Experiments</v>
      </c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</row>
    <row r="17" spans="2:18" ht="15">
      <c r="B17" t="str">
        <f>INDEX(Tasks,12,2)</f>
        <v>Unit tests</v>
      </c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</row>
    <row r="18" spans="2:18" ht="15">
      <c r="B18" t="str">
        <f>INDEX(Tasks,13,2)</f>
        <v>Requirements analysis and URAR</v>
      </c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</row>
    <row r="19" spans="2:18" ht="15">
      <c r="B19" t="str">
        <f>INDEX(Tasks,14,2)</f>
        <v>ATP and AT</v>
      </c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</row>
    <row r="20" spans="2:18" ht="15">
      <c r="B20" t="str">
        <f>INDEX(Tasks,15,2)</f>
        <v>GUI</v>
      </c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</row>
    <row r="21" spans="2:18" ht="15">
      <c r="B21" t="str">
        <f>INDEX(Tasks,16,2)</f>
        <v>Task16</v>
      </c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</row>
    <row r="22" spans="2:18" ht="15">
      <c r="B22" t="str">
        <f>INDEX(Tasks,17,2)</f>
        <v>Task17</v>
      </c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</row>
    <row r="23" spans="2:18" ht="15">
      <c r="B23" t="str">
        <f>INDEX(Tasks,18,2)</f>
        <v>Task18</v>
      </c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</row>
    <row r="24" spans="2:18" ht="15">
      <c r="B24" t="str">
        <f>INDEX(Tasks,19,2)</f>
        <v>Task19</v>
      </c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</row>
    <row r="25" spans="2:18" ht="15.75" thickBot="1">
      <c r="B25" t="str">
        <f>INDEX(Tasks,20,2)</f>
        <v>Task20</v>
      </c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</row>
    <row r="26" spans="3:18" ht="16.5" thickBot="1" thickTop="1">
      <c r="C26" s="28">
        <f>SUM(C6:C25)</f>
        <v>0</v>
      </c>
      <c r="D26" s="28">
        <f aca="true" t="shared" si="0" ref="D26:R26">SUM(D6:D25)</f>
        <v>0</v>
      </c>
      <c r="E26" s="28">
        <f t="shared" si="0"/>
        <v>0</v>
      </c>
      <c r="F26" s="28">
        <f t="shared" si="0"/>
        <v>0</v>
      </c>
      <c r="G26" s="28">
        <f t="shared" si="0"/>
        <v>0</v>
      </c>
      <c r="H26" s="28">
        <f t="shared" si="0"/>
        <v>0</v>
      </c>
      <c r="I26" s="28">
        <f t="shared" si="0"/>
        <v>0</v>
      </c>
      <c r="J26" s="28">
        <f t="shared" si="0"/>
        <v>0</v>
      </c>
      <c r="K26" s="28">
        <f t="shared" si="0"/>
        <v>0</v>
      </c>
      <c r="L26" s="28">
        <f t="shared" si="0"/>
        <v>0</v>
      </c>
      <c r="M26" s="28">
        <f t="shared" si="0"/>
        <v>0</v>
      </c>
      <c r="N26" s="28">
        <f t="shared" si="0"/>
        <v>0</v>
      </c>
      <c r="O26" s="28">
        <f t="shared" si="0"/>
        <v>0</v>
      </c>
      <c r="P26" s="28">
        <f t="shared" si="0"/>
        <v>0</v>
      </c>
      <c r="Q26" s="28">
        <f t="shared" si="0"/>
        <v>0</v>
      </c>
      <c r="R26" s="28">
        <f t="shared" si="0"/>
        <v>0</v>
      </c>
    </row>
    <row r="27" spans="3:18" ht="15"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</row>
    <row r="28" spans="2:18" ht="15">
      <c r="B28" t="s">
        <v>48</v>
      </c>
      <c r="C28" s="13">
        <f>SUM(C26)</f>
        <v>0</v>
      </c>
      <c r="D28" s="13">
        <f>SUM($C$26:D26)</f>
        <v>0</v>
      </c>
      <c r="E28" s="13">
        <f>SUM($C$26:E26)</f>
        <v>0</v>
      </c>
      <c r="F28" s="13">
        <f>SUM($C$26:F26)</f>
        <v>0</v>
      </c>
      <c r="G28" s="13">
        <f>SUM($C$26:G26)</f>
        <v>0</v>
      </c>
      <c r="H28" s="13">
        <f>SUM($C$26:H26)</f>
        <v>0</v>
      </c>
      <c r="I28" s="13">
        <f>SUM($C$26:I26)</f>
        <v>0</v>
      </c>
      <c r="J28" s="13">
        <f>SUM($C$26:J26)</f>
        <v>0</v>
      </c>
      <c r="K28" s="13">
        <f>SUM($C$26:K26)</f>
        <v>0</v>
      </c>
      <c r="L28" s="13">
        <f>SUM($C$26:L26)</f>
        <v>0</v>
      </c>
      <c r="M28" s="13">
        <f>SUM($C$26:M26)</f>
        <v>0</v>
      </c>
      <c r="N28" s="13">
        <f>SUM($C$26:N26)</f>
        <v>0</v>
      </c>
      <c r="O28" s="13">
        <f>SUM($C$26:O26)</f>
        <v>0</v>
      </c>
      <c r="P28" s="13">
        <f>SUM($C$26:P26)</f>
        <v>0</v>
      </c>
      <c r="Q28" s="13">
        <f>SUM($C$26:Q26)</f>
        <v>0</v>
      </c>
      <c r="R28" s="13">
        <f>SUM($C$26:R26)</f>
        <v>0</v>
      </c>
    </row>
    <row r="29" spans="2:18" ht="15">
      <c r="B29" t="s">
        <v>49</v>
      </c>
      <c r="C29" s="13">
        <f>Parameters!$G$14-C28</f>
        <v>0</v>
      </c>
      <c r="D29" s="13">
        <f>Parameters!$G$14-D28</f>
        <v>0</v>
      </c>
      <c r="E29" s="13">
        <f>Parameters!$G$14-E28</f>
        <v>0</v>
      </c>
      <c r="F29" s="13">
        <f>Parameters!$G$14-F28</f>
        <v>0</v>
      </c>
      <c r="G29" s="13">
        <f>Parameters!$G$14-G28</f>
        <v>0</v>
      </c>
      <c r="H29" s="13">
        <f>Parameters!$G$14-H28</f>
        <v>0</v>
      </c>
      <c r="I29" s="13">
        <f>Parameters!$G$14-I28</f>
        <v>0</v>
      </c>
      <c r="J29" s="13">
        <f>Parameters!$G$14-J28</f>
        <v>0</v>
      </c>
      <c r="K29" s="13">
        <f>Parameters!$G$14-K28</f>
        <v>0</v>
      </c>
      <c r="L29" s="13">
        <f>Parameters!$G$14-L28</f>
        <v>0</v>
      </c>
      <c r="M29" s="13">
        <f>Parameters!$G$14-M28</f>
        <v>0</v>
      </c>
      <c r="N29" s="13">
        <f>Parameters!$G$14-N28</f>
        <v>0</v>
      </c>
      <c r="O29" s="13">
        <f>Parameters!$G$14-O28</f>
        <v>0</v>
      </c>
      <c r="P29" s="13">
        <f>Parameters!$G$14-P28</f>
        <v>0</v>
      </c>
      <c r="Q29" s="13">
        <f>Parameters!$G$14-Q28</f>
        <v>0</v>
      </c>
      <c r="R29" s="13">
        <f>Parameters!$G$14-R28</f>
        <v>0</v>
      </c>
    </row>
    <row r="30" spans="3:17" ht="15"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</row>
    <row r="31" spans="3:17" ht="15"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2:R31"/>
  <sheetViews>
    <sheetView zoomScalePageLayoutView="0" workbookViewId="0" topLeftCell="A1">
      <selection activeCell="R29" sqref="R29"/>
    </sheetView>
  </sheetViews>
  <sheetFormatPr defaultColWidth="9.140625" defaultRowHeight="15"/>
  <cols>
    <col min="1" max="1" width="15.140625" style="0" customWidth="1"/>
    <col min="2" max="2" width="31.00390625" style="0" customWidth="1"/>
  </cols>
  <sheetData>
    <row r="2" ht="15">
      <c r="A2" t="s">
        <v>45</v>
      </c>
    </row>
    <row r="4" spans="2:18" ht="15.75" thickBot="1">
      <c r="B4" s="3" t="s">
        <v>47</v>
      </c>
      <c r="C4" s="4">
        <v>1</v>
      </c>
      <c r="D4" s="5">
        <v>2</v>
      </c>
      <c r="E4" s="5">
        <v>3</v>
      </c>
      <c r="F4" s="5">
        <v>4</v>
      </c>
      <c r="G4" s="5">
        <v>5</v>
      </c>
      <c r="H4" s="5">
        <v>6</v>
      </c>
      <c r="I4" s="5">
        <v>7</v>
      </c>
      <c r="J4" s="5">
        <v>8</v>
      </c>
      <c r="K4" s="5">
        <v>9</v>
      </c>
      <c r="L4" s="5">
        <v>10</v>
      </c>
      <c r="M4" s="5">
        <v>11</v>
      </c>
      <c r="N4" s="5">
        <v>12</v>
      </c>
      <c r="O4" s="5">
        <v>13</v>
      </c>
      <c r="P4" s="5">
        <v>14</v>
      </c>
      <c r="Q4" s="5">
        <v>15</v>
      </c>
      <c r="R4" s="6">
        <v>16</v>
      </c>
    </row>
    <row r="5" spans="2:18" ht="15">
      <c r="B5" s="1" t="s">
        <v>46</v>
      </c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</row>
    <row r="6" spans="2:18" ht="15">
      <c r="B6" t="str">
        <f>INDEX(Tasks,1,2)</f>
        <v>Project Management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</row>
    <row r="7" spans="2:18" ht="15">
      <c r="B7" t="str">
        <f>INDEX(Tasks,2,2)</f>
        <v>Quality Management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</row>
    <row r="8" spans="2:18" ht="15">
      <c r="B8" t="str">
        <f>INDEX(Tasks,3,2)</f>
        <v>Configuration Management</v>
      </c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</row>
    <row r="9" spans="2:18" ht="15">
      <c r="B9" t="str">
        <f>INDEX(Tasks,4,2)</f>
        <v>User Requirements</v>
      </c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</row>
    <row r="10" spans="2:18" ht="15">
      <c r="B10" t="str">
        <f>INDEX(Tasks,5,2)</f>
        <v>Software Requirements Models</v>
      </c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</row>
    <row r="11" spans="2:18" ht="15">
      <c r="B11" t="str">
        <f>INDEX(Tasks,6,2)</f>
        <v>SRD</v>
      </c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</row>
    <row r="12" spans="2:18" ht="15">
      <c r="B12" t="str">
        <f>INDEX(Tasks,7,2)</f>
        <v>Architectural design</v>
      </c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</row>
    <row r="13" spans="2:18" ht="15">
      <c r="B13" t="str">
        <f>INDEX(Tasks,8,2)</f>
        <v>Detailed Design/Implementation</v>
      </c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</row>
    <row r="14" spans="2:18" ht="15">
      <c r="B14" t="str">
        <f>INDEX(Tasks,9,2)</f>
        <v>Lectures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</row>
    <row r="15" spans="2:18" ht="15">
      <c r="B15" t="str">
        <f>INDEX(Tasks,10,2)</f>
        <v>Reading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</row>
    <row r="16" spans="2:18" ht="15">
      <c r="B16" t="str">
        <f>INDEX(Tasks,11,2)</f>
        <v>Experiments</v>
      </c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</row>
    <row r="17" spans="2:18" ht="15">
      <c r="B17" t="str">
        <f>INDEX(Tasks,12,2)</f>
        <v>Unit tests</v>
      </c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</row>
    <row r="18" spans="2:18" ht="15">
      <c r="B18" t="str">
        <f>INDEX(Tasks,13,2)</f>
        <v>Requirements analysis and URAR</v>
      </c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</row>
    <row r="19" spans="2:18" ht="15">
      <c r="B19" t="str">
        <f>INDEX(Tasks,14,2)</f>
        <v>ATP and AT</v>
      </c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</row>
    <row r="20" spans="2:18" ht="15">
      <c r="B20" t="str">
        <f>INDEX(Tasks,15,2)</f>
        <v>GUI</v>
      </c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</row>
    <row r="21" spans="2:18" ht="15">
      <c r="B21" t="str">
        <f>INDEX(Tasks,16,2)</f>
        <v>Task16</v>
      </c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</row>
    <row r="22" spans="2:18" ht="15">
      <c r="B22" t="str">
        <f>INDEX(Tasks,17,2)</f>
        <v>Task17</v>
      </c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</row>
    <row r="23" spans="2:18" ht="15">
      <c r="B23" t="str">
        <f>INDEX(Tasks,18,2)</f>
        <v>Task18</v>
      </c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</row>
    <row r="24" spans="2:18" ht="15">
      <c r="B24" t="str">
        <f>INDEX(Tasks,19,2)</f>
        <v>Task19</v>
      </c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</row>
    <row r="25" spans="2:18" ht="15.75" thickBot="1">
      <c r="B25" t="str">
        <f>INDEX(Tasks,20,2)</f>
        <v>Task20</v>
      </c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</row>
    <row r="26" spans="3:18" ht="16.5" thickBot="1" thickTop="1">
      <c r="C26" s="28">
        <f>SUM(C6:C25)</f>
        <v>0</v>
      </c>
      <c r="D26" s="28">
        <f aca="true" t="shared" si="0" ref="D26:R26">SUM(D6:D25)</f>
        <v>0</v>
      </c>
      <c r="E26" s="28">
        <f t="shared" si="0"/>
        <v>0</v>
      </c>
      <c r="F26" s="28">
        <f t="shared" si="0"/>
        <v>0</v>
      </c>
      <c r="G26" s="28">
        <f t="shared" si="0"/>
        <v>0</v>
      </c>
      <c r="H26" s="28">
        <f t="shared" si="0"/>
        <v>0</v>
      </c>
      <c r="I26" s="28">
        <f t="shared" si="0"/>
        <v>0</v>
      </c>
      <c r="J26" s="28">
        <f t="shared" si="0"/>
        <v>0</v>
      </c>
      <c r="K26" s="28">
        <f t="shared" si="0"/>
        <v>0</v>
      </c>
      <c r="L26" s="28">
        <f t="shared" si="0"/>
        <v>0</v>
      </c>
      <c r="M26" s="28">
        <f t="shared" si="0"/>
        <v>0</v>
      </c>
      <c r="N26" s="28">
        <f t="shared" si="0"/>
        <v>0</v>
      </c>
      <c r="O26" s="28">
        <f t="shared" si="0"/>
        <v>0</v>
      </c>
      <c r="P26" s="28">
        <f t="shared" si="0"/>
        <v>0</v>
      </c>
      <c r="Q26" s="28">
        <f t="shared" si="0"/>
        <v>0</v>
      </c>
      <c r="R26" s="28">
        <f t="shared" si="0"/>
        <v>0</v>
      </c>
    </row>
    <row r="27" spans="3:18" ht="15"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</row>
    <row r="28" spans="2:18" ht="15">
      <c r="B28" t="s">
        <v>48</v>
      </c>
      <c r="C28" s="13">
        <f>SUM(C26)</f>
        <v>0</v>
      </c>
      <c r="D28" s="13">
        <f>SUM($C$26:D26)</f>
        <v>0</v>
      </c>
      <c r="E28" s="13">
        <f>SUM($C$26:E26)</f>
        <v>0</v>
      </c>
      <c r="F28" s="13">
        <f>SUM($C$26:F26)</f>
        <v>0</v>
      </c>
      <c r="G28" s="13">
        <f>SUM($C$26:G26)</f>
        <v>0</v>
      </c>
      <c r="H28" s="13">
        <f>SUM($C$26:H26)</f>
        <v>0</v>
      </c>
      <c r="I28" s="13">
        <f>SUM($C$26:I26)</f>
        <v>0</v>
      </c>
      <c r="J28" s="13">
        <f>SUM($C$26:J26)</f>
        <v>0</v>
      </c>
      <c r="K28" s="13">
        <f>SUM($C$26:K26)</f>
        <v>0</v>
      </c>
      <c r="L28" s="13">
        <f>SUM($C$26:L26)</f>
        <v>0</v>
      </c>
      <c r="M28" s="13">
        <f>SUM($C$26:M26)</f>
        <v>0</v>
      </c>
      <c r="N28" s="13">
        <f>SUM($C$26:N26)</f>
        <v>0</v>
      </c>
      <c r="O28" s="13">
        <f>SUM($C$26:O26)</f>
        <v>0</v>
      </c>
      <c r="P28" s="13">
        <f>SUM($C$26:P26)</f>
        <v>0</v>
      </c>
      <c r="Q28" s="13">
        <f>SUM($C$26:Q26)</f>
        <v>0</v>
      </c>
      <c r="R28" s="13">
        <f>SUM($C$26:R26)</f>
        <v>0</v>
      </c>
    </row>
    <row r="29" spans="2:18" ht="15">
      <c r="B29" t="s">
        <v>49</v>
      </c>
      <c r="C29" s="13">
        <f>Parameters!$G$15-C28</f>
        <v>0</v>
      </c>
      <c r="D29" s="13">
        <f>Parameters!$G$15-D28</f>
        <v>0</v>
      </c>
      <c r="E29" s="13">
        <f>Parameters!$G$15-E28</f>
        <v>0</v>
      </c>
      <c r="F29" s="13">
        <f>Parameters!$G$15-F28</f>
        <v>0</v>
      </c>
      <c r="G29" s="13">
        <f>Parameters!$G$15-G28</f>
        <v>0</v>
      </c>
      <c r="H29" s="13">
        <f>Parameters!$G$15-H28</f>
        <v>0</v>
      </c>
      <c r="I29" s="13">
        <f>Parameters!$G$15-I28</f>
        <v>0</v>
      </c>
      <c r="J29" s="13">
        <f>Parameters!$G$15-J28</f>
        <v>0</v>
      </c>
      <c r="K29" s="13">
        <f>Parameters!$G$15-K28</f>
        <v>0</v>
      </c>
      <c r="L29" s="13">
        <f>Parameters!$G$15-L28</f>
        <v>0</v>
      </c>
      <c r="M29" s="13">
        <f>Parameters!$G$15-M28</f>
        <v>0</v>
      </c>
      <c r="N29" s="13">
        <f>Parameters!$G$15-N28</f>
        <v>0</v>
      </c>
      <c r="O29" s="13">
        <f>Parameters!$G$15-O28</f>
        <v>0</v>
      </c>
      <c r="P29" s="13">
        <f>Parameters!$G$15-P28</f>
        <v>0</v>
      </c>
      <c r="Q29" s="13">
        <f>Parameters!$G$15-Q28</f>
        <v>0</v>
      </c>
      <c r="R29" s="13">
        <f>Parameters!$G$15-R28</f>
        <v>0</v>
      </c>
    </row>
    <row r="30" spans="3:17" ht="15"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</row>
    <row r="31" spans="3:17" ht="15"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2:R31"/>
  <sheetViews>
    <sheetView zoomScalePageLayoutView="0" workbookViewId="0" topLeftCell="A1">
      <selection activeCell="R29" sqref="R29"/>
    </sheetView>
  </sheetViews>
  <sheetFormatPr defaultColWidth="9.140625" defaultRowHeight="15"/>
  <cols>
    <col min="1" max="1" width="15.57421875" style="0" customWidth="1"/>
    <col min="2" max="2" width="30.57421875" style="0" customWidth="1"/>
  </cols>
  <sheetData>
    <row r="2" spans="1:2" ht="15">
      <c r="A2" t="s">
        <v>45</v>
      </c>
      <c r="B2" t="str">
        <f>INDEX(Participants,12,2)</f>
        <v>Student12</v>
      </c>
    </row>
    <row r="4" spans="2:18" ht="15.75" thickBot="1">
      <c r="B4" s="3" t="s">
        <v>47</v>
      </c>
      <c r="C4" s="4">
        <v>1</v>
      </c>
      <c r="D4" s="5">
        <v>2</v>
      </c>
      <c r="E4" s="5">
        <v>3</v>
      </c>
      <c r="F4" s="5">
        <v>4</v>
      </c>
      <c r="G4" s="5">
        <v>5</v>
      </c>
      <c r="H4" s="5">
        <v>6</v>
      </c>
      <c r="I4" s="5">
        <v>7</v>
      </c>
      <c r="J4" s="5">
        <v>8</v>
      </c>
      <c r="K4" s="5">
        <v>9</v>
      </c>
      <c r="L4" s="5">
        <v>10</v>
      </c>
      <c r="M4" s="5">
        <v>11</v>
      </c>
      <c r="N4" s="5">
        <v>12</v>
      </c>
      <c r="O4" s="5">
        <v>13</v>
      </c>
      <c r="P4" s="5">
        <v>14</v>
      </c>
      <c r="Q4" s="5">
        <v>15</v>
      </c>
      <c r="R4" s="6">
        <v>16</v>
      </c>
    </row>
    <row r="5" spans="2:18" ht="15">
      <c r="B5" s="1" t="s">
        <v>46</v>
      </c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</row>
    <row r="6" spans="2:18" ht="15">
      <c r="B6" t="str">
        <f>INDEX(Tasks,1,2)</f>
        <v>Project Management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</row>
    <row r="7" spans="2:18" ht="15">
      <c r="B7" t="str">
        <f>INDEX(Tasks,2,2)</f>
        <v>Quality Management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</row>
    <row r="8" spans="2:18" ht="15">
      <c r="B8" t="str">
        <f>INDEX(Tasks,3,2)</f>
        <v>Configuration Management</v>
      </c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</row>
    <row r="9" spans="2:18" ht="15">
      <c r="B9" t="str">
        <f>INDEX(Tasks,4,2)</f>
        <v>User Requirements</v>
      </c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</row>
    <row r="10" spans="2:18" ht="15">
      <c r="B10" t="str">
        <f>INDEX(Tasks,5,2)</f>
        <v>Software Requirements Models</v>
      </c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</row>
    <row r="11" spans="2:18" ht="15">
      <c r="B11" t="str">
        <f>INDEX(Tasks,6,2)</f>
        <v>SRD</v>
      </c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</row>
    <row r="12" spans="2:18" ht="15">
      <c r="B12" t="str">
        <f>INDEX(Tasks,7,2)</f>
        <v>Architectural design</v>
      </c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</row>
    <row r="13" spans="2:18" ht="15">
      <c r="B13" t="str">
        <f>INDEX(Tasks,8,2)</f>
        <v>Detailed Design/Implementation</v>
      </c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</row>
    <row r="14" spans="2:18" ht="15">
      <c r="B14" t="str">
        <f>INDEX(Tasks,9,2)</f>
        <v>Lectures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</row>
    <row r="15" spans="2:18" ht="15">
      <c r="B15" t="str">
        <f>INDEX(Tasks,10,2)</f>
        <v>Reading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</row>
    <row r="16" spans="2:18" ht="15">
      <c r="B16" t="str">
        <f>INDEX(Tasks,11,2)</f>
        <v>Experiments</v>
      </c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</row>
    <row r="17" spans="2:18" ht="15">
      <c r="B17" t="str">
        <f>INDEX(Tasks,12,2)</f>
        <v>Unit tests</v>
      </c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</row>
    <row r="18" spans="2:18" ht="15">
      <c r="B18" t="str">
        <f>INDEX(Tasks,13,2)</f>
        <v>Requirements analysis and URAR</v>
      </c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</row>
    <row r="19" spans="2:18" ht="15">
      <c r="B19" t="str">
        <f>INDEX(Tasks,14,2)</f>
        <v>ATP and AT</v>
      </c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</row>
    <row r="20" spans="2:18" ht="15">
      <c r="B20" t="str">
        <f>INDEX(Tasks,15,2)</f>
        <v>GUI</v>
      </c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</row>
    <row r="21" spans="2:18" ht="15">
      <c r="B21" t="str">
        <f>INDEX(Tasks,16,2)</f>
        <v>Task16</v>
      </c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</row>
    <row r="22" spans="2:18" ht="15">
      <c r="B22" t="str">
        <f>INDEX(Tasks,17,2)</f>
        <v>Task17</v>
      </c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</row>
    <row r="23" spans="2:18" ht="15">
      <c r="B23" t="str">
        <f>INDEX(Tasks,18,2)</f>
        <v>Task18</v>
      </c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</row>
    <row r="24" spans="2:18" ht="15">
      <c r="B24" t="str">
        <f>INDEX(Tasks,19,2)</f>
        <v>Task19</v>
      </c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</row>
    <row r="25" spans="2:18" ht="15.75" thickBot="1">
      <c r="B25" t="str">
        <f>INDEX(Tasks,20,2)</f>
        <v>Task20</v>
      </c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</row>
    <row r="26" spans="3:18" ht="16.5" thickBot="1" thickTop="1">
      <c r="C26" s="28">
        <f>SUM(C6:C25)</f>
        <v>0</v>
      </c>
      <c r="D26" s="28">
        <f aca="true" t="shared" si="0" ref="D26:R26">SUM(D6:D25)</f>
        <v>0</v>
      </c>
      <c r="E26" s="28">
        <f t="shared" si="0"/>
        <v>0</v>
      </c>
      <c r="F26" s="28">
        <f t="shared" si="0"/>
        <v>0</v>
      </c>
      <c r="G26" s="28">
        <f t="shared" si="0"/>
        <v>0</v>
      </c>
      <c r="H26" s="28">
        <f t="shared" si="0"/>
        <v>0</v>
      </c>
      <c r="I26" s="28">
        <f t="shared" si="0"/>
        <v>0</v>
      </c>
      <c r="J26" s="28">
        <f t="shared" si="0"/>
        <v>0</v>
      </c>
      <c r="K26" s="28">
        <f t="shared" si="0"/>
        <v>0</v>
      </c>
      <c r="L26" s="28">
        <f t="shared" si="0"/>
        <v>0</v>
      </c>
      <c r="M26" s="28">
        <f t="shared" si="0"/>
        <v>0</v>
      </c>
      <c r="N26" s="28">
        <f t="shared" si="0"/>
        <v>0</v>
      </c>
      <c r="O26" s="28">
        <f t="shared" si="0"/>
        <v>0</v>
      </c>
      <c r="P26" s="28">
        <f t="shared" si="0"/>
        <v>0</v>
      </c>
      <c r="Q26" s="28">
        <f t="shared" si="0"/>
        <v>0</v>
      </c>
      <c r="R26" s="28">
        <f t="shared" si="0"/>
        <v>0</v>
      </c>
    </row>
    <row r="27" spans="3:18" ht="15"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</row>
    <row r="28" spans="2:18" ht="15">
      <c r="B28" t="s">
        <v>48</v>
      </c>
      <c r="C28" s="13">
        <f>SUM(C26)</f>
        <v>0</v>
      </c>
      <c r="D28" s="13">
        <f>SUM($C$26:D26)</f>
        <v>0</v>
      </c>
      <c r="E28" s="13">
        <f>SUM($C$26:E26)</f>
        <v>0</v>
      </c>
      <c r="F28" s="13">
        <f>SUM($C$26:F26)</f>
        <v>0</v>
      </c>
      <c r="G28" s="13">
        <f>SUM($C$26:G26)</f>
        <v>0</v>
      </c>
      <c r="H28" s="13">
        <f>SUM($C$26:H26)</f>
        <v>0</v>
      </c>
      <c r="I28" s="13">
        <f>SUM($C$26:I26)</f>
        <v>0</v>
      </c>
      <c r="J28" s="13">
        <f>SUM($C$26:J26)</f>
        <v>0</v>
      </c>
      <c r="K28" s="13">
        <f>SUM($C$26:K26)</f>
        <v>0</v>
      </c>
      <c r="L28" s="13">
        <f>SUM($C$26:L26)</f>
        <v>0</v>
      </c>
      <c r="M28" s="13">
        <f>SUM($C$26:M26)</f>
        <v>0</v>
      </c>
      <c r="N28" s="13">
        <f>SUM($C$26:N26)</f>
        <v>0</v>
      </c>
      <c r="O28" s="13">
        <f>SUM($C$26:O26)</f>
        <v>0</v>
      </c>
      <c r="P28" s="13">
        <f>SUM($C$26:P26)</f>
        <v>0</v>
      </c>
      <c r="Q28" s="13">
        <f>SUM($C$26:Q26)</f>
        <v>0</v>
      </c>
      <c r="R28" s="13">
        <f>SUM($C$26:R26)</f>
        <v>0</v>
      </c>
    </row>
    <row r="29" spans="2:18" ht="15">
      <c r="B29" t="s">
        <v>49</v>
      </c>
      <c r="C29" s="13">
        <f>Parameters!$G$16-C28</f>
        <v>0</v>
      </c>
      <c r="D29" s="13">
        <f>Parameters!$G$16-D28</f>
        <v>0</v>
      </c>
      <c r="E29" s="13">
        <f>Parameters!$G$16-E28</f>
        <v>0</v>
      </c>
      <c r="F29" s="13">
        <f>Parameters!$G$16-F28</f>
        <v>0</v>
      </c>
      <c r="G29" s="13">
        <f>Parameters!$G$16-G28</f>
        <v>0</v>
      </c>
      <c r="H29" s="13">
        <f>Parameters!$G$16-H28</f>
        <v>0</v>
      </c>
      <c r="I29" s="13">
        <f>Parameters!$G$16-I28</f>
        <v>0</v>
      </c>
      <c r="J29" s="13">
        <f>Parameters!$G$16-J28</f>
        <v>0</v>
      </c>
      <c r="K29" s="13">
        <f>Parameters!$G$16-K28</f>
        <v>0</v>
      </c>
      <c r="L29" s="13">
        <f>Parameters!$G$16-L28</f>
        <v>0</v>
      </c>
      <c r="M29" s="13">
        <f>Parameters!$G$16-M28</f>
        <v>0</v>
      </c>
      <c r="N29" s="13">
        <f>Parameters!$G$16-N28</f>
        <v>0</v>
      </c>
      <c r="O29" s="13">
        <f>Parameters!$G$16-O28</f>
        <v>0</v>
      </c>
      <c r="P29" s="13">
        <f>Parameters!$G$16-P28</f>
        <v>0</v>
      </c>
      <c r="Q29" s="13">
        <f>Parameters!$G$16-Q28</f>
        <v>0</v>
      </c>
      <c r="R29" s="13">
        <f>Parameters!$G$16-R28</f>
        <v>0</v>
      </c>
    </row>
    <row r="30" spans="3:17" ht="15"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</row>
    <row r="31" spans="3:17" ht="15"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</row>
  </sheetData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B2:T43"/>
  <sheetViews>
    <sheetView tabSelected="1" zoomScalePageLayoutView="0" workbookViewId="0" topLeftCell="A1">
      <selection activeCell="T6" sqref="T6"/>
    </sheetView>
  </sheetViews>
  <sheetFormatPr defaultColWidth="9.140625" defaultRowHeight="15"/>
  <cols>
    <col min="2" max="2" width="31.28125" style="0" customWidth="1"/>
    <col min="20" max="20" width="10.57421875" style="0" customWidth="1"/>
  </cols>
  <sheetData>
    <row r="2" ht="15">
      <c r="B2" s="1" t="s">
        <v>73</v>
      </c>
    </row>
    <row r="4" ht="15.75" thickBot="1"/>
    <row r="5" spans="3:20" ht="15.75" thickBot="1">
      <c r="C5" s="7" t="s">
        <v>53</v>
      </c>
      <c r="D5" s="7" t="s">
        <v>54</v>
      </c>
      <c r="E5" s="7" t="s">
        <v>55</v>
      </c>
      <c r="F5" s="7" t="s">
        <v>56</v>
      </c>
      <c r="G5" s="7" t="s">
        <v>57</v>
      </c>
      <c r="H5" s="7" t="s">
        <v>58</v>
      </c>
      <c r="I5" s="7" t="s">
        <v>59</v>
      </c>
      <c r="J5" s="7" t="s">
        <v>60</v>
      </c>
      <c r="K5" s="7" t="s">
        <v>61</v>
      </c>
      <c r="L5" s="7" t="s">
        <v>62</v>
      </c>
      <c r="M5" s="7" t="s">
        <v>63</v>
      </c>
      <c r="N5" s="7" t="s">
        <v>64</v>
      </c>
      <c r="O5" s="7" t="s">
        <v>65</v>
      </c>
      <c r="P5" s="7" t="s">
        <v>66</v>
      </c>
      <c r="Q5" s="7" t="s">
        <v>68</v>
      </c>
      <c r="R5" s="4" t="s">
        <v>67</v>
      </c>
      <c r="S5" s="10" t="s">
        <v>52</v>
      </c>
      <c r="T5" s="10" t="s">
        <v>70</v>
      </c>
    </row>
    <row r="6" spans="2:20" ht="15">
      <c r="B6" t="str">
        <f>INDEX(Tasks,1,2)</f>
        <v>Project Management</v>
      </c>
      <c r="C6" s="15">
        <f>SUM(Student3!C6,Student1!C6,Student2!C6,Student4!C6,Student5!C6,Student6!C6,Student7!C6,Student8!C6,Student9!C6,Student10!C6,Student11!C6,Student12!C6)</f>
        <v>0</v>
      </c>
      <c r="D6" s="15">
        <f>SUM(Student3!D6,Student1!D6,Student2!D6,Student4!D6,Student5!D6,Student6!D6,Student7!D6,Student8!D6,Student9!D6,Student10!D6,Student11!D6,Student12!D6)</f>
        <v>0</v>
      </c>
      <c r="E6" s="15">
        <f>SUM(Student3!E6,Student1!E6,Student2!E6,Student4!E6,Student5!E6,Student6!E6,Student7!E6,Student8!E6,Student9!E6,Student10!E6,Student11!E6,Student12!E6)</f>
        <v>0</v>
      </c>
      <c r="F6" s="15">
        <f>SUM(Student3!F6,Student1!F6,Student2!F6,Student4!F6,Student5!F6,Student6!F6,Student7!F6,Student8!F6,Student9!F6,Student10!F6,Student11!F6,Student12!F6)</f>
        <v>0</v>
      </c>
      <c r="G6" s="15">
        <f>SUM(Student3!G6,Student1!G6,Student2!G6,Student4!G6,Student5!G6,Student6!G6,Student7!G6,Student8!G6,Student9!G6,Student10!G6,Student11!G6,Student12!G6)</f>
        <v>0</v>
      </c>
      <c r="H6" s="15">
        <f>SUM(Student3!H6,Student1!H6,Student2!H6,Student4!H6,Student5!H6,Student6!H6,Student7!H6,Student8!H6,Student9!H6,Student10!H6,Student11!H6,Student12!H6)</f>
        <v>0</v>
      </c>
      <c r="I6" s="15">
        <f>SUM(Student3!I6,Student1!I6,Student2!I6,Student4!I6,Student5!I6,Student6!I6,Student7!I6,Student8!I6,Student9!I6,Student10!I6,Student11!I6,Student12!I6)</f>
        <v>0</v>
      </c>
      <c r="J6" s="15">
        <f>SUM(Student3!J6,Student1!J6,Student2!J6,Student4!J6,Student5!J6,Student6!J6,Student7!J6,Student8!J6,Student9!J6,Student10!J6,Student11!J6,Student12!J6)</f>
        <v>0</v>
      </c>
      <c r="K6" s="15">
        <f>SUM(Student3!K6,Student1!K6,Student2!K6,Student4!K6,Student5!K6,Student6!K6,Student7!K6,Student8!K6,Student9!K6,Student10!K6,Student11!K6,Student12!K6)</f>
        <v>0</v>
      </c>
      <c r="L6" s="15">
        <f>SUM(Student3!L6,Student1!L6,Student2!L6,Student4!L6,Student5!L6,Student6!L6,Student7!L6,Student8!L6,Student9!L6,Student10!L6,Student11!L6,Student12!L6)</f>
        <v>0</v>
      </c>
      <c r="M6" s="15">
        <f>SUM(Student3!M6,Student1!M6,Student2!M6,Student4!M6,Student5!M6,Student6!M6,Student7!M6,Student8!M6,Student9!M6,Student10!M6,Student11!M6,Student12!M6)</f>
        <v>0</v>
      </c>
      <c r="N6" s="15">
        <f>SUM(Student3!N6,Student1!N6,Student2!N6,Student4!N6,Student5!N6,Student6!N6,Student7!N6,Student8!N6,Student9!N6,Student10!N6,Student11!N6,Student12!N6)</f>
        <v>0</v>
      </c>
      <c r="O6" s="15">
        <f>SUM(Student3!O6,Student1!O6,Student2!O6,Student4!O6,Student5!O6,Student6!O6,Student7!O6,Student8!O6,Student9!O6,Student10!O6,Student11!O6,Student12!O6)</f>
        <v>0</v>
      </c>
      <c r="P6" s="15">
        <f>SUM(Student3!P6,Student1!P6,Student2!P6,Student4!P6,Student5!P6,Student6!P6,Student7!P6,Student8!P6,Student9!P6,Student10!P6,Student11!P6,Student12!P6)</f>
        <v>0</v>
      </c>
      <c r="Q6" s="15">
        <f>SUM(Student3!Q6,Student1!Q6,Student2!Q6,Student4!Q6,Student5!Q6,Student6!Q6,Student7!Q6,Student8!Q6,Student9!Q6,Student10!Q6,Student11!Q6,Student12!Q6)</f>
        <v>0</v>
      </c>
      <c r="R6" s="16">
        <f>SUM(Student3!R6,Student1!R6,Student2!R6,Student4!R6,Student5!R6,Student6!R6,Student7!R6,Student8!R6,Student9!R6,Student10!R6,Student11!R6,Student12!R6)</f>
        <v>0</v>
      </c>
      <c r="S6" s="17">
        <f>SUM(C6:R6)</f>
        <v>0</v>
      </c>
      <c r="T6" s="11">
        <f>IF(INDEX(Tasks,1,3)&lt;&gt;"",100*S6/INDEX(Tasks,1,3),"")</f>
      </c>
    </row>
    <row r="7" spans="2:20" ht="15">
      <c r="B7" t="str">
        <f>INDEX(Tasks,2,2)</f>
        <v>Quality Management</v>
      </c>
      <c r="C7" s="18">
        <f>SUM(Student3!C7,Student1!C7,Student2!C7,Student4!C7,Student5!C7,Student6!C7,Student7!C7,Student8!C7,Student9!C7,Student10!C7,Student11!C7,Student12!C7)</f>
        <v>0</v>
      </c>
      <c r="D7" s="18">
        <f>SUM(Student3!D7,Student1!D7,Student2!D7,Student4!D7,Student5!D7,Student6!D7,Student7!D7,Student8!D7,Student9!D7,Student10!D7,Student11!D7,Student12!D7)</f>
        <v>0</v>
      </c>
      <c r="E7" s="18">
        <f>SUM(Student3!E7,Student1!E7,Student2!E7,Student4!E7,Student5!E7,Student6!E7,Student7!E7,Student8!E7,Student9!E7,Student10!E7,Student11!E7,Student12!E7)</f>
        <v>0</v>
      </c>
      <c r="F7" s="18">
        <f>SUM(Student3!F7,Student1!F7,Student2!F7,Student4!F7,Student5!F7,Student6!F7,Student7!F7,Student8!F7,Student9!F7,Student10!F7,Student11!F7,Student12!F7)</f>
        <v>0</v>
      </c>
      <c r="G7" s="18">
        <f>SUM(Student3!G7,Student1!G7,Student2!G7,Student4!G7,Student5!G7,Student6!G7,Student7!G7,Student8!G7,Student9!G7,Student10!G7,Student11!G7,Student12!G7)</f>
        <v>0</v>
      </c>
      <c r="H7" s="18">
        <f>SUM(Student3!H7,Student1!H7,Student2!H7,Student4!H7,Student5!H7,Student6!H7,Student7!H7,Student8!H7,Student9!H7,Student10!H7,Student11!H7,Student12!H7)</f>
        <v>0</v>
      </c>
      <c r="I7" s="18">
        <f>SUM(Student3!I7,Student1!I7,Student2!I7,Student4!I7,Student5!I7,Student6!I7,Student7!I7,Student8!I7,Student9!I7,Student10!I7,Student11!I7,Student12!I7)</f>
        <v>0</v>
      </c>
      <c r="J7" s="18">
        <f>SUM(Student3!J7,Student1!J7,Student2!J7,Student4!J7,Student5!J7,Student6!J7,Student7!J7,Student8!J7,Student9!J7,Student10!J7,Student11!J7,Student12!J7)</f>
        <v>0</v>
      </c>
      <c r="K7" s="18">
        <f>SUM(Student3!K7,Student1!K7,Student2!K7,Student4!K7,Student5!K7,Student6!K7,Student7!K7,Student8!K7,Student9!K7,Student10!K7,Student11!K7,Student12!K7)</f>
        <v>0</v>
      </c>
      <c r="L7" s="18">
        <f>SUM(Student3!L7,Student1!L7,Student2!L7,Student4!L7,Student5!L7,Student6!L7,Student7!L7,Student8!L7,Student9!L7,Student10!L7,Student11!L7,Student12!L7)</f>
        <v>0</v>
      </c>
      <c r="M7" s="18">
        <f>SUM(Student3!M7,Student1!M7,Student2!M7,Student4!M7,Student5!M7,Student6!M7,Student7!M7,Student8!M7,Student9!M7,Student10!M7,Student11!M7,Student12!M7)</f>
        <v>0</v>
      </c>
      <c r="N7" s="18">
        <f>SUM(Student3!N7,Student1!N7,Student2!N7,Student4!N7,Student5!N7,Student6!N7,Student7!N7,Student8!N7,Student9!N7,Student10!N7,Student11!N7,Student12!N7)</f>
        <v>0</v>
      </c>
      <c r="O7" s="18">
        <f>SUM(Student3!O7,Student1!O7,Student2!O7,Student4!O7,Student5!O7,Student6!O7,Student7!O7,Student8!O7,Student9!O7,Student10!O7,Student11!O7,Student12!O7)</f>
        <v>0</v>
      </c>
      <c r="P7" s="18">
        <f>SUM(Student3!P7,Student1!P7,Student2!P7,Student4!P7,Student5!P7,Student6!P7,Student7!P7,Student8!P7,Student9!P7,Student10!P7,Student11!P7,Student12!P7)</f>
        <v>0</v>
      </c>
      <c r="Q7" s="18">
        <f>SUM(Student3!Q7,Student1!Q7,Student2!Q7,Student4!Q7,Student5!Q7,Student6!Q7,Student7!Q7,Student8!Q7,Student9!Q7,Student10!Q7,Student11!Q7,Student12!Q7)</f>
        <v>0</v>
      </c>
      <c r="R7" s="19">
        <f>SUM(Student3!R7,Student1!R7,Student2!R7,Student4!R7,Student5!R7,Student6!R7,Student7!R7,Student8!R7,Student9!R7,Student10!R7,Student11!R7,Student12!R7)</f>
        <v>0</v>
      </c>
      <c r="S7" s="20">
        <f aca="true" t="shared" si="0" ref="S7:S25">SUM(C7:R7)</f>
        <v>0</v>
      </c>
      <c r="T7" s="11">
        <f>IF(INDEX(Tasks,2,3)&lt;&gt;"",100*S7/INDEX(Tasks,2,3),"")</f>
      </c>
    </row>
    <row r="8" spans="2:20" ht="15">
      <c r="B8" t="str">
        <f>INDEX(Tasks,3,2)</f>
        <v>Configuration Management</v>
      </c>
      <c r="C8" s="18">
        <f>SUM(Student3!C8,Student1!C8,Student2!C8,Student4!C8,Student5!C8,Student6!C8,Student7!C8,Student8!C8,Student9!C8,Student10!C8,Student11!C8,Student12!C8)</f>
        <v>0</v>
      </c>
      <c r="D8" s="18">
        <f>SUM(Student3!D8,Student1!D8,Student2!D8,Student4!D8,Student5!D8,Student6!D8,Student7!D8,Student8!D8,Student9!D8,Student10!D8,Student11!D8,Student12!D8)</f>
        <v>0</v>
      </c>
      <c r="E8" s="18">
        <f>SUM(Student3!E8,Student1!E8,Student2!E8,Student4!E8,Student5!E8,Student6!E8,Student7!E8,Student8!E8,Student9!E8,Student10!E8,Student11!E8,Student12!E8)</f>
        <v>0</v>
      </c>
      <c r="F8" s="18">
        <f>SUM(Student3!F8,Student1!F8,Student2!F8,Student4!F8,Student5!F8,Student6!F8,Student7!F8,Student8!F8,Student9!F8,Student10!F8,Student11!F8,Student12!F8)</f>
        <v>0</v>
      </c>
      <c r="G8" s="18">
        <f>SUM(Student3!G8,Student1!G8,Student2!G8,Student4!G8,Student5!G8,Student6!G8,Student7!G8,Student8!G8,Student9!G8,Student10!G8,Student11!G8,Student12!G8)</f>
        <v>0</v>
      </c>
      <c r="H8" s="18">
        <f>SUM(Student3!H8,Student1!H8,Student2!H8,Student4!H8,Student5!H8,Student6!H8,Student7!H8,Student8!H8,Student9!H8,Student10!H8,Student11!H8,Student12!H8)</f>
        <v>0</v>
      </c>
      <c r="I8" s="18">
        <f>SUM(Student3!I8,Student1!I8,Student2!I8,Student4!I8,Student5!I8,Student6!I8,Student7!I8,Student8!I8,Student9!I8,Student10!I8,Student11!I8,Student12!I8)</f>
        <v>0</v>
      </c>
      <c r="J8" s="18">
        <f>SUM(Student3!J8,Student1!J8,Student2!J8,Student4!J8,Student5!J8,Student6!J8,Student7!J8,Student8!J8,Student9!J8,Student10!J8,Student11!J8,Student12!J8)</f>
        <v>0</v>
      </c>
      <c r="K8" s="18">
        <f>SUM(Student3!K8,Student1!K8,Student2!K8,Student4!K8,Student5!K8,Student6!K8,Student7!K8,Student8!K8,Student9!K8,Student10!K8,Student11!K8,Student12!K8)</f>
        <v>0</v>
      </c>
      <c r="L8" s="18">
        <f>SUM(Student3!L8,Student1!L8,Student2!L8,Student4!L8,Student5!L8,Student6!L8,Student7!L8,Student8!L8,Student9!L8,Student10!L8,Student11!L8,Student12!L8)</f>
        <v>0</v>
      </c>
      <c r="M8" s="18">
        <f>SUM(Student3!M8,Student1!M8,Student2!M8,Student4!M8,Student5!M8,Student6!M8,Student7!M8,Student8!M8,Student9!M8,Student10!M8,Student11!M8,Student12!M8)</f>
        <v>0</v>
      </c>
      <c r="N8" s="18">
        <f>SUM(Student3!N8,Student1!N8,Student2!N8,Student4!N8,Student5!N8,Student6!N8,Student7!N8,Student8!N8,Student9!N8,Student10!N8,Student11!N8,Student12!N8)</f>
        <v>0</v>
      </c>
      <c r="O8" s="18">
        <f>SUM(Student3!O8,Student1!O8,Student2!O8,Student4!O8,Student5!O8,Student6!O8,Student7!O8,Student8!O8,Student9!O8,Student10!O8,Student11!O8,Student12!O8)</f>
        <v>0</v>
      </c>
      <c r="P8" s="18">
        <f>SUM(Student3!P8,Student1!P8,Student2!P8,Student4!P8,Student5!P8,Student6!P8,Student7!P8,Student8!P8,Student9!P8,Student10!P8,Student11!P8,Student12!P8)</f>
        <v>0</v>
      </c>
      <c r="Q8" s="18">
        <f>SUM(Student3!Q8,Student1!Q8,Student2!Q8,Student4!Q8,Student5!Q8,Student6!Q8,Student7!Q8,Student8!Q8,Student9!Q8,Student10!Q8,Student11!Q8,Student12!Q8)</f>
        <v>0</v>
      </c>
      <c r="R8" s="19">
        <f>SUM(Student3!R8,Student1!R8,Student2!R8,Student4!R8,Student5!R8,Student6!R8,Student7!R8,Student8!R8,Student9!R8,Student10!R8,Student11!R8,Student12!R8)</f>
        <v>0</v>
      </c>
      <c r="S8" s="20">
        <f t="shared" si="0"/>
        <v>0</v>
      </c>
      <c r="T8" s="11">
        <f>IF(INDEX(Tasks,3,3)&lt;&gt;"",100*S8/INDEX(Tasks,3,3),"")</f>
      </c>
    </row>
    <row r="9" spans="2:20" ht="15">
      <c r="B9" t="str">
        <f>INDEX(Tasks,4,2)</f>
        <v>User Requirements</v>
      </c>
      <c r="C9" s="18">
        <f>SUM(Student3!C9,Student1!C9,Student2!C9,Student4!C9,Student5!C9,Student6!C9,Student7!C9,Student8!C9,Student9!C9,Student10!C9,Student11!C9,Student12!C9)</f>
        <v>0</v>
      </c>
      <c r="D9" s="18">
        <f>SUM(Student3!D9,Student1!D9,Student2!D9,Student4!D9,Student5!D9,Student6!D9,Student7!D9,Student8!D9,Student9!D9,Student10!D9,Student11!D9,Student12!D9)</f>
        <v>0</v>
      </c>
      <c r="E9" s="18">
        <f>SUM(Student3!E9,Student1!E9,Student2!E9,Student4!E9,Student5!E9,Student6!E9,Student7!E9,Student8!E9,Student9!E9,Student10!E9,Student11!E9,Student12!E9)</f>
        <v>0</v>
      </c>
      <c r="F9" s="18">
        <f>SUM(Student3!F9,Student1!F9,Student2!F9,Student4!F9,Student5!F9,Student6!F9,Student7!F9,Student8!F9,Student9!F9,Student10!F9,Student11!F9,Student12!F9)</f>
        <v>0</v>
      </c>
      <c r="G9" s="18">
        <f>SUM(Student3!G9,Student1!G9,Student2!G9,Student4!G9,Student5!G9,Student6!G9,Student7!G9,Student8!G9,Student9!G9,Student10!G9,Student11!G9,Student12!G9)</f>
        <v>0</v>
      </c>
      <c r="H9" s="18">
        <f>SUM(Student3!H9,Student1!H9,Student2!H9,Student4!H9,Student5!H9,Student6!H9,Student7!H9,Student8!H9,Student9!H9,Student10!H9,Student11!H9,Student12!H9)</f>
        <v>0</v>
      </c>
      <c r="I9" s="18">
        <f>SUM(Student3!I9,Student1!I9,Student2!I9,Student4!I9,Student5!I9,Student6!I9,Student7!I9,Student8!I9,Student9!I9,Student10!I9,Student11!I9,Student12!I9)</f>
        <v>0</v>
      </c>
      <c r="J9" s="18">
        <f>SUM(Student3!J9,Student1!J9,Student2!J9,Student4!J9,Student5!J9,Student6!J9,Student7!J9,Student8!J9,Student9!J9,Student10!J9,Student11!J9,Student12!J9)</f>
        <v>0</v>
      </c>
      <c r="K9" s="18">
        <f>SUM(Student3!K9,Student1!K9,Student2!K9,Student4!K9,Student5!K9,Student6!K9,Student7!K9,Student8!K9,Student9!K9,Student10!K9,Student11!K9,Student12!K9)</f>
        <v>0</v>
      </c>
      <c r="L9" s="18">
        <f>SUM(Student3!L9,Student1!L9,Student2!L9,Student4!L9,Student5!L9,Student6!L9,Student7!L9,Student8!L9,Student9!L9,Student10!L9,Student11!L9,Student12!L9)</f>
        <v>0</v>
      </c>
      <c r="M9" s="18">
        <f>SUM(Student3!M9,Student1!M9,Student2!M9,Student4!M9,Student5!M9,Student6!M9,Student7!M9,Student8!M9,Student9!M9,Student10!M9,Student11!M9,Student12!M9)</f>
        <v>0</v>
      </c>
      <c r="N9" s="18">
        <f>SUM(Student3!N9,Student1!N9,Student2!N9,Student4!N9,Student5!N9,Student6!N9,Student7!N9,Student8!N9,Student9!N9,Student10!N9,Student11!N9,Student12!N9)</f>
        <v>0</v>
      </c>
      <c r="O9" s="18">
        <f>SUM(Student3!O9,Student1!O9,Student2!O9,Student4!O9,Student5!O9,Student6!O9,Student7!O9,Student8!O9,Student9!O9,Student10!O9,Student11!O9,Student12!O9)</f>
        <v>0</v>
      </c>
      <c r="P9" s="18">
        <f>SUM(Student3!P9,Student1!P9,Student2!P9,Student4!P9,Student5!P9,Student6!P9,Student7!P9,Student8!P9,Student9!P9,Student10!P9,Student11!P9,Student12!P9)</f>
        <v>0</v>
      </c>
      <c r="Q9" s="18">
        <f>SUM(Student3!Q9,Student1!Q9,Student2!Q9,Student4!Q9,Student5!Q9,Student6!Q9,Student7!Q9,Student8!Q9,Student9!Q9,Student10!Q9,Student11!Q9,Student12!Q9)</f>
        <v>0</v>
      </c>
      <c r="R9" s="19">
        <f>SUM(Student3!R9,Student1!R9,Student2!R9,Student4!R9,Student5!R9,Student6!R9,Student7!R9,Student8!R9,Student9!R9,Student10!R9,Student11!R9,Student12!R9)</f>
        <v>0</v>
      </c>
      <c r="S9" s="20">
        <f t="shared" si="0"/>
        <v>0</v>
      </c>
      <c r="T9" s="11">
        <f>IF(INDEX(Tasks,4,3)&lt;&gt;"",100*S9/INDEX(Tasks,4,3),"")</f>
      </c>
    </row>
    <row r="10" spans="2:20" ht="15">
      <c r="B10" t="str">
        <f>INDEX(Tasks,5,2)</f>
        <v>Software Requirements Models</v>
      </c>
      <c r="C10" s="18">
        <f>SUM(Student3!C10,Student1!C10,Student2!C10,Student4!C10,Student5!C10,Student6!C10,Student7!C10,Student8!C10,Student9!C10,Student10!C10,Student11!C10,Student12!C10)</f>
        <v>0</v>
      </c>
      <c r="D10" s="18">
        <f>SUM(Student3!D10,Student1!D10,Student2!D10,Student4!D10,Student5!D10,Student6!D10,Student7!D10,Student8!D10,Student9!D10,Student10!D10,Student11!D10,Student12!D10)</f>
        <v>0</v>
      </c>
      <c r="E10" s="18">
        <f>SUM(Student3!E10,Student1!E10,Student2!E10,Student4!E10,Student5!E10,Student6!E10,Student7!E10,Student8!E10,Student9!E10,Student10!E10,Student11!E10,Student12!E10)</f>
        <v>0</v>
      </c>
      <c r="F10" s="18">
        <f>SUM(Student3!F10,Student1!F10,Student2!F10,Student4!F10,Student5!F10,Student6!F10,Student7!F10,Student8!F10,Student9!F10,Student10!F10,Student11!F10,Student12!F10)</f>
        <v>0</v>
      </c>
      <c r="G10" s="18">
        <f>SUM(Student3!G10,Student1!G10,Student2!G10,Student4!G10,Student5!G10,Student6!G10,Student7!G10,Student8!G10,Student9!G10,Student10!G10,Student11!G10,Student12!G10)</f>
        <v>0</v>
      </c>
      <c r="H10" s="18">
        <f>SUM(Student3!H10,Student1!H10,Student2!H10,Student4!H10,Student5!H10,Student6!H10,Student7!H10,Student8!H10,Student9!H10,Student10!H10,Student11!H10,Student12!H10)</f>
        <v>0</v>
      </c>
      <c r="I10" s="18">
        <f>SUM(Student3!I10,Student1!I10,Student2!I10,Student4!I10,Student5!I10,Student6!I10,Student7!I10,Student8!I10,Student9!I10,Student10!I10,Student11!I10,Student12!I10)</f>
        <v>0</v>
      </c>
      <c r="J10" s="18">
        <f>SUM(Student3!J10,Student1!J10,Student2!J10,Student4!J10,Student5!J10,Student6!J10,Student7!J10,Student8!J10,Student9!J10,Student10!J10,Student11!J10,Student12!J10)</f>
        <v>0</v>
      </c>
      <c r="K10" s="18">
        <f>SUM(Student3!K10,Student1!K10,Student2!K10,Student4!K10,Student5!K10,Student6!K10,Student7!K10,Student8!K10,Student9!K10,Student10!K10,Student11!K10,Student12!K10)</f>
        <v>0</v>
      </c>
      <c r="L10" s="18">
        <f>SUM(Student3!L10,Student1!L10,Student2!L10,Student4!L10,Student5!L10,Student6!L10,Student7!L10,Student8!L10,Student9!L10,Student10!L10,Student11!L10,Student12!L10)</f>
        <v>0</v>
      </c>
      <c r="M10" s="18">
        <f>SUM(Student3!M10,Student1!M10,Student2!M10,Student4!M10,Student5!M10,Student6!M10,Student7!M10,Student8!M10,Student9!M10,Student10!M10,Student11!M10,Student12!M10)</f>
        <v>0</v>
      </c>
      <c r="N10" s="18">
        <f>SUM(Student3!N10,Student1!N10,Student2!N10,Student4!N10,Student5!N10,Student6!N10,Student7!N10,Student8!N10,Student9!N10,Student10!N10,Student11!N10,Student12!N10)</f>
        <v>0</v>
      </c>
      <c r="O10" s="18">
        <f>SUM(Student3!O10,Student1!O10,Student2!O10,Student4!O10,Student5!O10,Student6!O10,Student7!O10,Student8!O10,Student9!O10,Student10!O10,Student11!O10,Student12!O10)</f>
        <v>0</v>
      </c>
      <c r="P10" s="18">
        <f>SUM(Student3!P10,Student1!P10,Student2!P10,Student4!P10,Student5!P10,Student6!P10,Student7!P10,Student8!P10,Student9!P10,Student10!P10,Student11!P10,Student12!P10)</f>
        <v>0</v>
      </c>
      <c r="Q10" s="18">
        <f>SUM(Student3!Q10,Student1!Q10,Student2!Q10,Student4!Q10,Student5!Q10,Student6!Q10,Student7!Q10,Student8!Q10,Student9!Q10,Student10!Q10,Student11!Q10,Student12!Q10)</f>
        <v>0</v>
      </c>
      <c r="R10" s="19">
        <f>SUM(Student3!R10,Student1!R10,Student2!R10,Student4!R10,Student5!R10,Student6!R10,Student7!R10,Student8!R10,Student9!R10,Student10!R10,Student11!R10,Student12!R10)</f>
        <v>0</v>
      </c>
      <c r="S10" s="20">
        <f t="shared" si="0"/>
        <v>0</v>
      </c>
      <c r="T10" s="11">
        <f>IF(INDEX(Tasks,5,3)&lt;&gt;"",100*S10/INDEX(Tasks,5,3),"")</f>
      </c>
    </row>
    <row r="11" spans="2:20" ht="15">
      <c r="B11" t="str">
        <f>INDEX(Tasks,6,2)</f>
        <v>SRD</v>
      </c>
      <c r="C11" s="18">
        <f>SUM(Student3!C11,Student1!C11,Student2!C11,Student4!C11,Student5!C11,Student6!C11,Student7!C11,Student8!C11,Student9!C11,Student10!C11,Student11!C11,Student12!C11)</f>
        <v>0</v>
      </c>
      <c r="D11" s="18">
        <f>SUM(Student3!D11,Student1!D11,Student2!D11,Student4!D11,Student5!D11,Student6!D11,Student7!D11,Student8!D11,Student9!D11,Student10!D11,Student11!D11,Student12!D11)</f>
        <v>0</v>
      </c>
      <c r="E11" s="18">
        <f>SUM(Student3!E11,Student1!E11,Student2!E11,Student4!E11,Student5!E11,Student6!E11,Student7!E11,Student8!E11,Student9!E11,Student10!E11,Student11!E11,Student12!E11)</f>
        <v>0</v>
      </c>
      <c r="F11" s="18">
        <f>SUM(Student3!F11,Student1!F11,Student2!F11,Student4!F11,Student5!F11,Student6!F11,Student7!F11,Student8!F11,Student9!F11,Student10!F11,Student11!F11,Student12!F11)</f>
        <v>0</v>
      </c>
      <c r="G11" s="18">
        <f>SUM(Student3!G11,Student1!G11,Student2!G11,Student4!G11,Student5!G11,Student6!G11,Student7!G11,Student8!G11,Student9!G11,Student10!G11,Student11!G11,Student12!G11)</f>
        <v>0</v>
      </c>
      <c r="H11" s="18">
        <f>SUM(Student3!H11,Student1!H11,Student2!H11,Student4!H11,Student5!H10,Student6!H11,Student7!H11,Student8!H11,Student9!H11,Student10!H11,Student11!H11,Student12!H11)</f>
        <v>0</v>
      </c>
      <c r="I11" s="18">
        <f>SUM(Student3!I11,Student1!I11,Student2!I10,Student4!I11,Student5!I10,Student6!I11,Student7!I11,Student8!I11,Student9!I11,Student10!I11,Student11!I11,Student12!I11)</f>
        <v>0</v>
      </c>
      <c r="J11" s="18">
        <f>SUM(Student3!J11,Student1!J11,Student2!J10,Student4!J11,Student5!J10,Student6!J11,Student7!J11,Student8!J11,Student9!J11,Student10!J11,Student11!J11,Student12!J11)</f>
        <v>0</v>
      </c>
      <c r="K11" s="18">
        <f>SUM(Student3!K11,Student1!K11,Student2!K11,Student4!K11,Student5!K11,Student6!K11,Student7!K11,Student8!K11,Student9!K11,Student10!K11,Student11!K11,Student12!K11)</f>
        <v>0</v>
      </c>
      <c r="L11" s="18">
        <f>SUM(Student3!L11,Student1!L11,Student2!L11,Student4!L11,Student5!L11,Student6!L11,Student7!L11,Student8!L11,Student9!L11,Student10!L11,Student11!L11,Student12!L11)</f>
        <v>0</v>
      </c>
      <c r="M11" s="18">
        <f>SUM(Student3!M11,Student1!M11,Student2!M11,Student4!M11,Student5!M11,Student6!M11,Student7!M11,Student8!M11,Student9!M11,Student10!M11,Student11!M11,Student12!M11)</f>
        <v>0</v>
      </c>
      <c r="N11" s="18">
        <f>SUM(Student3!N11,Student1!N11,Student2!N11,Student4!N11,Student5!N11,Student6!N11,Student7!N11,Student8!N11,Student9!N11,Student10!N11,Student11!N11,Student12!N11)</f>
        <v>0</v>
      </c>
      <c r="O11" s="18">
        <f>SUM(Student3!O11,Student1!O11,Student2!O11,Student4!O11,Student5!O11,Student6!O11,Student7!O11,Student8!O11,Student9!O11,Student10!O11,Student11!O11,Student12!O11)</f>
        <v>0</v>
      </c>
      <c r="P11" s="18">
        <f>SUM(Student3!P11,Student1!P11,Student2!P11,Student4!P11,Student5!P11,Student6!P11,Student7!P11,Student8!P11,Student9!P11,Student10!P11,Student11!P11,Student12!P11)</f>
        <v>0</v>
      </c>
      <c r="Q11" s="18">
        <f>SUM(Student3!Q11,Student1!Q11,Student2!Q11,Student4!Q11,Student5!Q11,Student6!Q11,Student7!Q11,Student8!Q11,Student9!Q11,Student10!Q11,Student11!Q11,Student12!Q11)</f>
        <v>0</v>
      </c>
      <c r="R11" s="19">
        <f>SUM(Student3!R11,Student1!R11,Student2!R11,Student4!R11,Student5!R11,Student6!R11,Student7!R11,Student8!R11,Student9!R11,Student10!R11,Student11!R11,Student12!R11)</f>
        <v>0</v>
      </c>
      <c r="S11" s="20">
        <f t="shared" si="0"/>
        <v>0</v>
      </c>
      <c r="T11" s="11">
        <f>IF(INDEX(Tasks,6,3)&lt;&gt;"",100*S11/INDEX(Tasks,6,3),"")</f>
      </c>
    </row>
    <row r="12" spans="2:20" ht="15">
      <c r="B12" t="str">
        <f>INDEX(Tasks,7,2)</f>
        <v>Architectural design</v>
      </c>
      <c r="C12" s="18">
        <f>SUM(Student3!C12,Student1!C12,Student2!C12,Student4!C12,Student5!C12,Student6!C12,Student7!C12,Student8!C12,Student9!C12,Student10!C12,Student11!C12,Student12!C12)</f>
        <v>0</v>
      </c>
      <c r="D12" s="18">
        <f>SUM(Student3!D12,Student1!D12,Student2!D12,Student4!D12,Student5!D12,Student6!D12,Student7!D12,Student8!D12,Student9!D12,Student10!D12,Student11!D12,Student12!D12)</f>
        <v>0</v>
      </c>
      <c r="E12" s="18">
        <f>SUM(Student3!E12,Student1!E12,Student2!E12,Student4!E12,Student5!E12,Student6!E12,Student7!E12,Student8!E12,Student9!E12,Student10!E12,Student11!E12,Student12!E12)</f>
        <v>0</v>
      </c>
      <c r="F12" s="18">
        <f>SUM(Student3!F12,Student1!F12,Student2!F12,Student4!F12,Student5!F12,Student6!F12,Student7!F12,Student8!F12,Student9!F12,Student10!F12,Student11!F12,Student12!F12)</f>
        <v>0</v>
      </c>
      <c r="G12" s="18">
        <f>SUM(Student3!G12,Student1!G12,Student2!G12,Student4!G12,Student5!G12,Student6!G12,Student7!G12,Student8!G12,Student9!G12,Student10!G12,Student11!G12,Student12!G12)</f>
        <v>0</v>
      </c>
      <c r="H12" s="18">
        <f>SUM(Student3!H12,Student1!H12,Student2!H12,Student4!H12,Student5!H12,Student6!H12,Student7!H12,Student8!H12,Student9!H12,Student10!H12,Student11!H12,Student12!H12)</f>
        <v>0</v>
      </c>
      <c r="I12" s="18">
        <f>SUM(Student3!I12,Student1!I12,Student2!I12,Student4!I12,Student5!I12,Student6!I12,Student7!I12,Student8!I12,Student9!I12,Student10!I12,Student11!I12,Student12!I12)</f>
        <v>0</v>
      </c>
      <c r="J12" s="18">
        <f>SUM(Student3!J12,Student1!J12,Student2!J12,Student4!J12,Student5!J12,Student6!J12,Student7!J12,Student8!J12,Student9!J12,Student10!J12,Student11!J12,Student12!J12)</f>
        <v>0</v>
      </c>
      <c r="K12" s="18">
        <f>SUM(Student3!K12,Student1!K12,Student2!K12,Student4!K12,Student5!K12,Student6!K12,Student7!K12,Student8!K12,Student9!K12,Student10!K12,Student11!K12,Student12!K12)</f>
        <v>0</v>
      </c>
      <c r="L12" s="18">
        <f>SUM(Student3!L12,Student1!L12,Student2!L12,Student4!L12,Student5!L12,Student6!L12,Student7!L12,Student8!L12,Student9!L12,Student10!L12,Student11!L12,Student12!L12)</f>
        <v>0</v>
      </c>
      <c r="M12" s="18">
        <f>SUM(Student3!M12,Student1!M12,Student2!M12,Student4!M12,Student5!M12,Student6!M12,Student7!M12,Student8!M12,Student9!M12,Student10!M12,Student11!M12,Student12!M12)</f>
        <v>0</v>
      </c>
      <c r="N12" s="18">
        <f>SUM(Student3!N12,Student1!N12,Student2!N12,Student4!N12,Student5!N12,Student6!N12,Student7!N12,Student8!N12,Student9!N12,Student10!N12,Student11!N12,Student12!N12)</f>
        <v>0</v>
      </c>
      <c r="O12" s="18">
        <f>SUM(Student3!O12,Student1!O12,Student2!O12,Student4!O12,Student5!O12,Student6!O12,Student7!O12,Student8!O12,Student9!O12,Student10!O12,Student11!O12,Student12!O12)</f>
        <v>0</v>
      </c>
      <c r="P12" s="18">
        <f>SUM(Student3!P12,Student1!P12,Student2!P12,Student4!P12,Student5!P12,Student6!P12,Student7!P12,Student8!P12,Student9!P12,Student10!P12,Student11!P12,Student12!P12)</f>
        <v>0</v>
      </c>
      <c r="Q12" s="18">
        <f>SUM(Student3!Q12,Student1!Q12,Student2!Q12,Student4!Q12,Student5!Q12,Student6!Q12,Student7!Q12,Student8!Q12,Student9!Q12,Student10!Q12,Student11!Q12,Student12!Q12)</f>
        <v>0</v>
      </c>
      <c r="R12" s="19">
        <f>SUM(Student3!R12,Student1!R12,Student2!R12,Student4!R12,Student5!R12,Student6!R12,Student7!R12,Student8!R12,Student9!R12,Student10!R12,Student11!R12,Student12!R12)</f>
        <v>0</v>
      </c>
      <c r="S12" s="20">
        <f t="shared" si="0"/>
        <v>0</v>
      </c>
      <c r="T12" s="11">
        <f>IF(INDEX(Tasks,7,3)&lt;&gt;"",100*S12/INDEX(Tasks,7,3),"")</f>
      </c>
    </row>
    <row r="13" spans="2:20" ht="15">
      <c r="B13" t="str">
        <f>INDEX(Tasks,8,2)</f>
        <v>Detailed Design/Implementation</v>
      </c>
      <c r="C13" s="18">
        <f>SUM(Student3!C13,Student1!C13,Student2!C13,Student4!C13,Student5!C13,Student6!C13,Student7!C13,Student8!C13,Student9!C13,Student10!C13,Student11!C13,Student12!C13)</f>
        <v>0</v>
      </c>
      <c r="D13" s="18">
        <f>SUM(Student3!D13,Student1!D13,Student2!D13,Student4!D13,Student5!D13,Student6!D13,Student7!D13,Student8!D13,Student9!D13,Student10!D13,Student11!D13,Student12!D13)</f>
        <v>0</v>
      </c>
      <c r="E13" s="18">
        <f>SUM(Student3!E13,Student1!E13,Student2!E13,Student4!E13,Student5!E13,Student6!E13,Student7!E13,Student8!E13,Student9!E13,Student10!E13,Student11!E13,Student12!E13)</f>
        <v>0</v>
      </c>
      <c r="F13" s="18">
        <f>SUM(Student3!F13,Student1!F13,Student2!F13,Student4!F13,Student5!F13,Student6!F13,Student7!F13,Student8!F13,Student9!F13,Student10!F13,Student11!F13,Student12!F13)</f>
        <v>0</v>
      </c>
      <c r="G13" s="18">
        <f>SUM(Student3!G13,Student1!G13,Student2!G13,Student4!G13,Student5!G13,Student6!G13,Student7!G13,Student8!G13,Student9!G13,Student10!G13,Student11!G13,Student12!G13)</f>
        <v>0</v>
      </c>
      <c r="H13" s="18">
        <f>SUM(Student3!H13,Student1!H13,Student2!H13,Student4!H13,Student5!H13,Student6!H13,Student7!H13,Student8!H13,Student9!H13,Student10!H13,Student11!H13,Student12!H13)</f>
        <v>0</v>
      </c>
      <c r="I13" s="18">
        <f>SUM(Student3!I13,Student1!I13,Student2!I13,Student4!I13,Student5!I13,Student6!I13,Student7!I13,Student8!I13,Student9!I13,Student10!I13,Student11!I13,Student12!I13)</f>
        <v>0</v>
      </c>
      <c r="J13" s="18">
        <f>SUM(Student3!J13,Student1!J13,Student2!J13,Student4!J13,Student5!J13,Student6!J13,Student7!J13,Student8!J13,Student9!J13,Student10!J13,Student11!J13,Student12!J13)</f>
        <v>0</v>
      </c>
      <c r="K13" s="18">
        <f>SUM(Student3!K13,Student1!K13,Student2!K13,Student4!K13,Student5!K13,Student6!K13,Student7!K13,Student8!K13,Student9!K13,Student10!K13,Student11!K13,Student12!K13)</f>
        <v>0</v>
      </c>
      <c r="L13" s="18">
        <f>SUM(Student3!L13,Student1!L13,Student2!L13,Student4!L13,Student5!L13,Student6!L13,Student7!L13,Student8!L13,Student9!L13,Student10!L13,Student11!L13,Student12!L13)</f>
        <v>0</v>
      </c>
      <c r="M13" s="18">
        <f>SUM(Student3!M13,Student1!M13,Student2!M13,Student4!M13,Student5!M13,Student6!M13,Student7!M13,Student8!M13,Student9!M13,Student10!M13,Student11!M13,Student12!M13)</f>
        <v>0</v>
      </c>
      <c r="N13" s="18">
        <f>SUM(Student3!N13,Student1!N13,Student2!N13,Student4!N13,Student5!N13,Student6!N13,Student7!N13,Student8!N13,Student9!N13,Student10!N13,Student11!N13,Student12!N13)</f>
        <v>0</v>
      </c>
      <c r="O13" s="18">
        <f>SUM(Student3!O13,Student1!O13,Student2!O13,Student4!O13,Student5!O13,Student6!O13,Student7!O13,Student8!O13,Student9!O13,Student10!O13,Student11!O13,Student12!O13)</f>
        <v>0</v>
      </c>
      <c r="P13" s="18">
        <f>SUM(Student3!P13,Student1!P13,Student2!P13,Student4!P13,Student5!P13,Student6!P13,Student7!P13,Student8!P13,Student9!P13,Student10!P13,Student11!P13,Student12!P13)</f>
        <v>0</v>
      </c>
      <c r="Q13" s="18">
        <f>SUM(Student3!Q13,Student1!Q13,Student2!Q13,Student4!Q13,Student5!Q13,Student6!Q13,Student7!Q13,Student8!Q13,Student9!Q13,Student10!Q13,Student11!Q13,Student12!Q13)</f>
        <v>0</v>
      </c>
      <c r="R13" s="19">
        <f>SUM(Student3!R13,Student1!R13,Student2!R13,Student4!R13,Student5!R13,Student6!R13,Student7!R13,Student8!R13,Student9!R13,Student10!R13,Student11!R13,Student12!R13)</f>
        <v>0</v>
      </c>
      <c r="S13" s="20">
        <f t="shared" si="0"/>
        <v>0</v>
      </c>
      <c r="T13" s="11">
        <f>IF(INDEX(Tasks,8,3)&lt;&gt;"",100*S13/INDEX(Tasks,8,3),"")</f>
      </c>
    </row>
    <row r="14" spans="2:20" ht="15">
      <c r="B14" t="str">
        <f>INDEX(Tasks,9,2)</f>
        <v>Lectures</v>
      </c>
      <c r="C14" s="18">
        <f>SUM(Student3!C14,Student1!C14,Student2!C14,Student4!C14,Student5!C14,Student6!C14,Student7!C14,Student8!C14,Student9!C14,Student10!C14,Student11!C14,Student12!C14)</f>
        <v>0</v>
      </c>
      <c r="D14" s="18">
        <f>SUM(Student3!D14,Student1!D14,Student2!D14,Student4!D14,Student5!D14,Student6!D14,Student7!D14,Student8!D14,Student9!D14,Student10!D14,Student11!D14,Student12!D14)</f>
        <v>0</v>
      </c>
      <c r="E14" s="18">
        <f>SUM(Student3!E14,Student1!E14,Student2!E14,Student4!E14,Student5!E14,Student6!E14,Student7!E14,Student8!E14,Student9!E14,Student10!E14,Student11!E14,Student12!E14)</f>
        <v>0</v>
      </c>
      <c r="F14" s="18">
        <f>SUM(Student3!F14,Student1!F14,Student2!F14,Student4!F14,Student5!F14,Student6!F14,Student7!F14,Student8!F14,Student9!F14,Student10!F14,Student11!F14,Student12!F14)</f>
        <v>0</v>
      </c>
      <c r="G14" s="18">
        <f>SUM(Student3!G14,Student1!G14,Student2!G14,Student4!G14,Student5!G14,Student6!G14,Student7!G14,Student8!G14,Student9!G14,Student10!G14,Student11!G14,Student12!G14)</f>
        <v>0</v>
      </c>
      <c r="H14" s="18">
        <f>SUM(Student3!H14,Student1!H14,Student2!H14,Student4!H14,Student5!H14,Student6!H14,Student7!H14,Student8!H14,Student9!H14,Student10!H14,Student11!H14,Student12!H14)</f>
        <v>0</v>
      </c>
      <c r="I14" s="18">
        <f>SUM(Student3!I14,Student1!I14,Student2!I14,Student4!I14,Student5!I14,Student6!I14,Student7!I14,Student8!I14,Student9!I14,Student10!I14,Student11!I14,Student12!I14)</f>
        <v>0</v>
      </c>
      <c r="J14" s="18">
        <f>SUM(Student3!J14,Student1!J14,Student2!J14,Student4!J14,Student5!J14,Student6!J14,Student7!J14,Student8!J14,Student9!K14,Student10!J14,Student11!J14,Student12!J14)</f>
        <v>0</v>
      </c>
      <c r="K14" s="18">
        <f>SUM(Student3!K14,Student1!K14,Student2!K14,Student4!K14,Student5!K14,Student6!K14,Student7!K14,Student8!K14,Student9!K14,Student10!K14,Student11!K14,Student12!K14)</f>
        <v>0</v>
      </c>
      <c r="L14" s="18">
        <f>SUM(Student3!L14,Student1!L14,Student2!L14,Student4!L14,Student5!L14,Student6!L14,Student7!L14,Student8!L14,Student9!L14,Student10!L14,Student11!L14,Student12!L14)</f>
        <v>0</v>
      </c>
      <c r="M14" s="18">
        <f>SUM(Student3!M14,Student1!M14,Student2!M14,Student4!M14,Student5!M14,Student6!M14,Student7!M14,Student8!M14,Student9!M14,Student10!M14,Student11!M14,Student12!M14)</f>
        <v>0</v>
      </c>
      <c r="N14" s="18">
        <f>SUM(Student3!N14,Student1!N14,Student2!N14,Student4!N14,Student5!N14,Student6!N14,Student7!N14,Student8!N14,Student9!N14,Student10!N14,Student11!N14,Student12!N14)</f>
        <v>0</v>
      </c>
      <c r="O14" s="18">
        <f>SUM(Student3!O14,Student1!O14,Student2!O14,Student4!O14,Student5!O14,Student6!O14,Student7!O14,Student8!O14,Student9!O14,Student10!O14,Student11!O14,Student12!O14)</f>
        <v>0</v>
      </c>
      <c r="P14" s="18">
        <f>SUM(Student3!P14,Student1!P14,Student2!P14,Student4!P14,Student5!P14,Student6!P14,Student7!P14,Student8!P14,Student9!P14,Student10!P14,Student11!P14,Student12!P14)</f>
        <v>0</v>
      </c>
      <c r="Q14" s="18">
        <f>SUM(Student3!Q14,Student1!Q14,Student2!Q14,Student4!Q14,Student5!Q14,Student6!Q14,Student7!Q14,Student8!Q14,Student9!Q14,Student10!Q14,Student11!Q14,Student12!Q14)</f>
        <v>0</v>
      </c>
      <c r="R14" s="19">
        <f>SUM(Student3!R14,Student1!R14,Student2!R14,Student4!R14,Student5!R14,Student6!R14,Student7!R14,Student8!R14,Student9!R14,Student10!R14,Student11!R14,Student12!R14)</f>
        <v>0</v>
      </c>
      <c r="S14" s="20">
        <f t="shared" si="0"/>
        <v>0</v>
      </c>
      <c r="T14" s="11">
        <f>IF(INDEX(Tasks,9,3)&lt;&gt;"",100*S14/INDEX(Tasks,9,3),"")</f>
      </c>
    </row>
    <row r="15" spans="2:20" ht="15">
      <c r="B15" t="s">
        <v>72</v>
      </c>
      <c r="C15" s="18">
        <f>SUM(Student3!C15,Student1!C15,Student2!C15,Student4!C15,Student5!C15,Student6!C15,Student7!C15,Student8!C15,Student9!C15,Student10!C15,Student11!C15,Student12!C15)</f>
        <v>0</v>
      </c>
      <c r="D15" s="18">
        <f>SUM(Student3!D15,Student1!D15,Student2!D15,Student4!D15,Student5!D15,Student6!D15,Student7!D15,Student8!D15,Student9!D15,Student10!D15,Student11!D15,Student12!D15)</f>
        <v>0</v>
      </c>
      <c r="E15" s="18">
        <f>SUM(Student3!E15,Student1!E15,Student2!E15,Student4!E15,Student5!E15,Student6!E15,Student7!E15,Student8!E15,Student9!E15,Student10!E15,Student11!E15,Student12!E15)</f>
        <v>0</v>
      </c>
      <c r="F15" s="18">
        <f>SUM(Student3!F15,Student1!F15,Student2!F15,Student4!F15,Student5!F15,Student6!F15,Student7!F15,Student8!F15,Student9!F15,Student10!F15,Student11!F15,Student12!F15)</f>
        <v>0</v>
      </c>
      <c r="G15" s="18">
        <f>SUM(Student3!G15,Student1!G15,Student2!G15,Student4!G15,Student5!G15,Student6!G15,Student7!G15,Student8!G15,Student9!G15,Student10!G15,Student11!G15,Student12!G15)</f>
        <v>0</v>
      </c>
      <c r="H15" s="18">
        <f>SUM(Student3!H15,Student1!H15,Student2!H15,Student4!H15,Student5!H15,Student6!H15,Student7!H15,Student8!H15,Student9!H15,Student10!H15,Student11!H15,Student12!H15)</f>
        <v>0</v>
      </c>
      <c r="I15" s="18">
        <f>SUM(Student3!I15,Student1!I15,Student2!I15,Student4!I15,Student5!I15,Student6!I15,Student7!I15,Student8!I15,Student9!I15,Student10!I15,Student11!I15,Student12!I15)</f>
        <v>0</v>
      </c>
      <c r="J15" s="18">
        <f>SUM(Student3!J15,Student1!J15,Student2!J15,Student4!J15,Student5!J15,Student6!J15,Student7!J15,Student8!J15,Student9!K15,Student10!J15,Student11!J15,Student12!J15)</f>
        <v>0</v>
      </c>
      <c r="K15" s="18">
        <f>SUM(Student3!K15,Student1!K15,Student2!K15,Student4!K15,Student5!K15,Student6!K15,Student7!K15,Student8!K15,Student9!K15,Student10!K15,Student11!K15,Student12!K15)</f>
        <v>0</v>
      </c>
      <c r="L15" s="18">
        <f>SUM(Student3!L15,Student1!L15,Student2!L15,Student4!L15,Student5!L15,Student6!L15,Student7!L15,Student8!L15,Student9!L15,Student10!L15,Student11!L15,Student12!L15)</f>
        <v>0</v>
      </c>
      <c r="M15" s="18">
        <f>SUM(Student3!M15,Student1!M15,Student2!M15,Student4!M15,Student5!M15,Student6!M15,Student7!M15,Student8!M15,Student9!M15,Student10!M15,Student11!M15,Student12!M15)</f>
        <v>0</v>
      </c>
      <c r="N15" s="18">
        <f>SUM(Student3!N15,Student1!N15,Student2!N15,Student4!N15,Student5!N15,Student6!N15,Student7!N15,Student8!N15,Student9!N15,Student10!N15,Student11!N15,Student12!N15)</f>
        <v>0</v>
      </c>
      <c r="O15" s="18">
        <f>SUM(Student3!O15,Student1!O15,Student2!O15,Student4!O15,Student5!O15,Student6!O15,Student7!O15,Student8!O15,Student9!O15,Student10!O15,Student11!O15,Student12!O15)</f>
        <v>0</v>
      </c>
      <c r="P15" s="18">
        <f>SUM(Student3!P15,Student1!P15,Student2!P15,Student4!P15,Student5!P15,Student6!P15,Student7!P15,Student8!P15,Student9!P15,Student10!P15,Student11!P15,Student12!P15)</f>
        <v>0</v>
      </c>
      <c r="Q15" s="18">
        <f>SUM(Student3!Q15,Student1!Q15,Student2!Q15,Student4!Q15,Student5!Q15,Student6!Q15,Student7!Q15,Student8!Q15,Student9!Q15,Student10!Q15,Student11!Q15,Student12!Q15)</f>
        <v>0</v>
      </c>
      <c r="R15" s="19">
        <f>SUM(Student3!R15,Student1!R15,Student2!R15,Student4!R15,Student5!R15,Student6!R15,Student7!R15,Student8!R15,Student9!R15,Student10!R15,Student11!R15,Student12!R15)</f>
        <v>0</v>
      </c>
      <c r="S15" s="20">
        <f t="shared" si="0"/>
        <v>0</v>
      </c>
      <c r="T15" s="11">
        <f>IF(INDEX(Tasks,10,3)&lt;&gt;"",100*S15/INDEX(Tasks,10,3),"")</f>
      </c>
    </row>
    <row r="16" spans="2:20" ht="15">
      <c r="B16" t="str">
        <f>INDEX(Tasks,11,2)</f>
        <v>Experiments</v>
      </c>
      <c r="C16" s="18">
        <f>SUM(Student3!C16,Student1!C16,Student2!C16,Student4!C16,Student5!C16,Student6!C16,Student7!C16,Student8!C16,Student9!C16,Student10!C16,Student11!C16,Student12!C16)</f>
        <v>0</v>
      </c>
      <c r="D16" s="18">
        <f>SUM(Student3!D16,Student1!D16,Student2!D16,Student4!D16,Student5!D16,Student6!D16,Student7!D16,Student8!D16,Student9!D16,Student10!D16,Student11!D16,Student12!D16)</f>
        <v>0</v>
      </c>
      <c r="E16" s="18">
        <f>SUM(Student3!E16,Student1!E16,Student2!E16,Student4!E16,Student5!E16,Student6!E16,Student7!E16,Student8!E16,Student9!E16,Student10!E16,Student11!E16,Student12!E16)</f>
        <v>0</v>
      </c>
      <c r="F16" s="18">
        <f>SUM(Student3!F16,Student1!F16,Student2!F16,Student4!F16,Student5!F16,Student6!F16,Student7!F16,Student8!F16,Student9!F16,Student10!F16,Student11!F16,Student12!F16)</f>
        <v>0</v>
      </c>
      <c r="G16" s="18">
        <f>SUM(Student3!G16,Student1!G16,Student2!G16,Student4!G16,Student5!G16,Student6!G16,Student7!G16,Student8!G16,Student9!G16,Student10!G16,Student11!G16,Student12!G16)</f>
        <v>0</v>
      </c>
      <c r="H16" s="18">
        <f>SUM(Student3!H16,Student1!H16,Student2!H16,Student4!H16,Student5!H16,Student6!H16,Student7!H16,Student8!H16,Student9!H16,Student10!H16,Student11!H16,Student12!H16)</f>
        <v>0</v>
      </c>
      <c r="I16" s="18">
        <f>SUM(Student3!I16,Student1!I16,Student2!I16,Student4!I16,Student5!I16,Student6!I16,Student7!I16,Student8!I16,Student9!I16,Student10!I16,Student11!I16,Student12!I16)</f>
        <v>0</v>
      </c>
      <c r="J16" s="18">
        <f>SUM(Student3!J16,Student1!J16,Student2!J16,Student4!J16,Student5!J16,Student6!J16,Student7!J16,Student8!J16,Student9!J16,Student10!J16,Student11!J16,Student12!J16)</f>
        <v>0</v>
      </c>
      <c r="K16" s="18">
        <f>SUM(Student3!K16,Student1!K16,Student2!K16,Student4!K16,Student5!K16,Student6!K16,Student7!K16,Student8!K16,Student9!K16,Student10!K16,Student11!K16,Student12!K16)</f>
        <v>0</v>
      </c>
      <c r="L16" s="18">
        <f>SUM(Student3!L16,Student1!L16,Student2!L16,Student4!L16,Student5!L16,Student6!L16,Student7!L16,Student8!L16,Student9!L16,Student10!L16,Student11!L16,Student12!L16)</f>
        <v>0</v>
      </c>
      <c r="M16" s="18">
        <f>SUM(Student3!M16,Student1!M16,Student2!M16,Student4!M16,Student5!M16,Student6!M16,Student7!M16,Student8!M16,Student9!M16,Student10!M16,Student11!M16,Student12!M16)</f>
        <v>0</v>
      </c>
      <c r="N16" s="18">
        <f>SUM(Student3!N16,Student1!N16,Student2!N16,Student4!N16,Student5!N16,Student6!N16,Student7!N16,Student8!N16,Student9!N16,Student10!N16,Student11!N16,Student12!N16)</f>
        <v>0</v>
      </c>
      <c r="O16" s="18">
        <f>SUM(Student3!O16,Student1!O16,Student2!O16,Student4!O16,Student5!O16,Student6!O16,Student7!O16,Student8!O16,Student9!O16,Student10!O16,Student11!O16,Student12!O16)</f>
        <v>0</v>
      </c>
      <c r="P16" s="18">
        <f>SUM(Student3!P16,Student1!P16,Student2!P16,Student4!P16,Student5!P16,Student6!P16,Student7!P16,Student8!P16,Student9!P16,Student10!P16,Student11!P16,Student12!P16)</f>
        <v>0</v>
      </c>
      <c r="Q16" s="18">
        <f>SUM(Student3!Q16,Student1!Q16,Student2!Q16,Student4!Q16,Student5!Q16,Student6!Q16,Student7!Q16,Student8!Q16,Student9!Q16,Student10!Q16,Student11!Q16,Student12!Q16)</f>
        <v>0</v>
      </c>
      <c r="R16" s="19">
        <f>SUM(Student3!R16,Student1!R16,Student2!R16,Student4!R16,Student5!R16,Student6!R16,Student7!R16,Student8!R16,Student9!R16,Student10!R16,Student11!R16,Student12!R16)</f>
        <v>0</v>
      </c>
      <c r="S16" s="20">
        <f t="shared" si="0"/>
        <v>0</v>
      </c>
      <c r="T16" s="11">
        <f>IF(INDEX(Tasks,11,3)&lt;&gt;"",100*S16/INDEX(Tasks,11,3),"")</f>
      </c>
    </row>
    <row r="17" spans="2:20" ht="15">
      <c r="B17" t="str">
        <f>INDEX(Tasks,12,2)</f>
        <v>Unit tests</v>
      </c>
      <c r="C17" s="18">
        <f>SUM(Student3!C17,Student1!C17,Student2!C17,Student4!C17,Student5!C17,Student6!C17,Student7!C17,Student8!C17,Student9!C17,Student10!C17,Student11!C17,Student12!C17)</f>
        <v>0</v>
      </c>
      <c r="D17" s="18">
        <f>SUM(Student3!D17,Student1!D17,Student2!D17,Student4!D17,Student5!D17,Student6!D17,Student7!D17,Student8!D17,Student9!D17,Student10!D17,Student11!D17,Student12!D17)</f>
        <v>0</v>
      </c>
      <c r="E17" s="18">
        <f>SUM(Student3!E17,Student1!E17,Student2!E17,Student4!E17,Student5!E17,Student6!E17,Student7!E17,Student8!E17,Student9!E17,Student10!E17,Student11!E17,Student12!E17)</f>
        <v>0</v>
      </c>
      <c r="F17" s="18">
        <f>SUM(Student3!F17,Student1!F17,Student2!F17,Student4!F17,Student5!F17,Student6!F17,Student7!F17,Student8!F17,Student9!F17,Student10!F17,Student11!F17,Student12!F17)</f>
        <v>0</v>
      </c>
      <c r="G17" s="18">
        <f>SUM(Student3!G17,Student1!G17,Student2!G17,Student4!G17,Student5!G17,Student6!G17,Student7!G17,Student8!G17,Student9!G17,Student10!G17,Student11!G17,Student12!G17)</f>
        <v>0</v>
      </c>
      <c r="H17" s="18">
        <f>SUM(Student3!H17,Student1!H17,Student2!H17,Student4!H17,Student5!H17,Student6!H17,Student7!H17,Student8!H17,Student9!H17,Student10!H17,Student11!H17,Student12!H17)</f>
        <v>0</v>
      </c>
      <c r="I17" s="18">
        <f>SUM(Student3!I17,Student1!I17,Student2!I17,Student4!I17,Student5!I17,Student6!I17,Student7!I17,Student8!I17,Student9!I17,Student10!I17,Student11!I17,Student12!I17)</f>
        <v>0</v>
      </c>
      <c r="J17" s="18">
        <f>SUM(Student3!J17,Student1!J17,Student2!J17,Student4!J17,Student5!J17,Student6!J17,Student7!J17,Student8!J17,Student9!J17,Student10!J17,Student11!J17,Student12!J17)</f>
        <v>0</v>
      </c>
      <c r="K17" s="18">
        <f>SUM(Student3!K17,Student1!K17,Student2!K17,Student4!K17,Student5!K17,Student6!K17,Student7!K17,Student8!K17,Student9!K17,Student10!K17,Student11!K17,Student12!K17)</f>
        <v>0</v>
      </c>
      <c r="L17" s="18">
        <f>SUM(Student3!L17,Student1!L17,Student2!L17,Student4!L17,Student5!L17,Student6!L17,Student7!L17,Student8!L17,Student9!L17,Student10!L17,Student11!L17,Student12!L17)</f>
        <v>0</v>
      </c>
      <c r="M17" s="18">
        <f>SUM(Student3!M17,Student1!M17,Student2!M17,Student4!M17,Student5!M17,Student6!M17,Student7!M17,Student8!M17,Student9!M17,Student10!M17,Student11!M17,Student12!M17)</f>
        <v>0</v>
      </c>
      <c r="N17" s="18">
        <f>SUM(Student3!N17,Student1!N17,Student2!N17,Student4!N17,Student5!N17,Student6!N17,Student7!N17,Student8!N17,Student9!N17,Student10!N17,Student11!N17,Student12!N17)</f>
        <v>0</v>
      </c>
      <c r="O17" s="18">
        <f>SUM(Student3!O17,Student1!O17,Student2!O17,Student4!O17,Student5!O17,Student6!O17,Student7!O17,Student8!O17,Student9!O17,Student10!O17,Student11!O17,Student12!O17)</f>
        <v>0</v>
      </c>
      <c r="P17" s="18">
        <f>SUM(Student3!P17,Student1!P17,Student2!P17,Student4!P17,Student5!P17,Student6!P17,Student7!P17,Student8!P17,Student9!P17,Student10!P17,Student11!P17,Student12!P17)</f>
        <v>0</v>
      </c>
      <c r="Q17" s="18">
        <f>SUM(Student3!Q17,Student1!Q17,Student2!Q17,Student4!Q17,Student5!Q17,Student6!Q17,Student7!Q17,Student8!Q17,Student9!Q17,Student10!Q17,Student11!Q17,Student12!Q17)</f>
        <v>0</v>
      </c>
      <c r="R17" s="19">
        <f>SUM(Student3!R17,Student1!R17,Student2!R17,Student4!R17,Student5!R17,Student6!R17,Student7!R17,Student8!R17,Student9!R17,Student10!R17,Student11!R17,Student12!R17)</f>
        <v>0</v>
      </c>
      <c r="S17" s="20">
        <f t="shared" si="0"/>
        <v>0</v>
      </c>
      <c r="T17" s="11">
        <f>IF(INDEX(Tasks,12,3)&lt;&gt;"",100*S17/INDEX(Tasks,12,3),"")</f>
      </c>
    </row>
    <row r="18" spans="2:20" ht="15">
      <c r="B18" t="str">
        <f>INDEX(Tasks,13,2)</f>
        <v>Requirements analysis and URAR</v>
      </c>
      <c r="C18" s="18">
        <f>SUM(Student3!C18,Student1!C18,Student2!C18,Student4!C18,Student5!C18,Student6!C18,Student7!C18,Student8!C18,Student9!C18,Student10!C18,Student11!C18,Student12!C18)</f>
        <v>0</v>
      </c>
      <c r="D18" s="18">
        <f>SUM(Student3!D18,Student1!D18,Student2!D18,Student4!D18,Student5!D18,Student6!D18,Student7!D18,Student8!D18,Student9!D18,Student10!D18,Student11!D18,Student12!D18)</f>
        <v>0</v>
      </c>
      <c r="E18" s="18">
        <f>SUM(Student3!E18,Student1!E18,Student2!E18,Student4!E18,Student5!E18,Student6!E18,Student7!E18,Student8!E18,Student9!E18,Student10!E18,Student11!E18,Student12!E18)</f>
        <v>0</v>
      </c>
      <c r="F18" s="18">
        <f>SUM(Student3!F18,Student1!F18,Student2!F18,Student4!F18,Student5!F18,Student6!F18,Student7!F18,Student8!F18,Student9!F18,Student10!F18,Student11!F18,Student12!F18)</f>
        <v>0</v>
      </c>
      <c r="G18" s="18">
        <f>SUM(Student3!G18,Student1!G18,Student2!G18,Student4!G18,Student5!G18,Student6!G18,Student7!G18,Student8!G18,Student9!G18,Student10!G18,Student11!G18,Student12!G18)</f>
        <v>0</v>
      </c>
      <c r="H18" s="18">
        <f>SUM(Student3!H18,Student1!H18,Student2!H18,Student4!H18,Student5!H18,Student6!H18,Student7!H18,Student8!H18,Student9!H18,Student10!H18,Student11!H18,Student12!H18)</f>
        <v>0</v>
      </c>
      <c r="I18" s="18">
        <f>SUM(Student3!I18,Student1!I18,Student2!I18,Student4!I18,Student5!I18,Student6!I18,Student7!I18,Student8!I18,Student9!I18,Student10!I18,Student11!I18,Student12!I18)</f>
        <v>0</v>
      </c>
      <c r="J18" s="18">
        <f>SUM(Student3!J18,Student1!J18,Student2!J18,Student4!J18,Student5!J18,Student6!J18,Student7!J18,Student8!J18,Student9!J18,Student10!J18,Student11!J18,Student12!J18)</f>
        <v>0</v>
      </c>
      <c r="K18" s="18">
        <f>SUM(Student3!K18,Student1!K18,Student2!K18,Student4!K18,Student5!K18,Student6!K18,Student7!K18,Student8!K18,Student9!K18,Student10!K18,Student11!K18,Student12!K18)</f>
        <v>0</v>
      </c>
      <c r="L18" s="18">
        <f>SUM(Student3!L18,Student1!L18,Student2!L18,Student4!L18,Student5!L18,Student6!L18,Student7!L18,Student8!L18,Student9!L18,Student10!L18,Student11!L18,Student12!L18)</f>
        <v>0</v>
      </c>
      <c r="M18" s="18">
        <f>SUM(Student3!M18,Student1!M18,Student2!M18,Student4!M18,Student5!M18,Student6!M18,Student7!M18,Student8!M18,Student9!M18,Student10!M18,Student11!M18,Student12!M18)</f>
        <v>0</v>
      </c>
      <c r="N18" s="18">
        <f>SUM(Student3!N18,Student1!N18,Student2!N18,Student4!N18,Student5!N18,Student6!N18,Student7!N18,Student8!N18,Student9!N18,Student10!N18,Student11!N18,Student12!N18)</f>
        <v>0</v>
      </c>
      <c r="O18" s="18">
        <f>SUM(Student3!O18,Student1!O18,Student2!O18,Student4!O18,Student5!O18,Student6!O18,Student7!O18,Student8!O18,Student9!O18,Student10!O18,Student11!O18,Student12!O18)</f>
        <v>0</v>
      </c>
      <c r="P18" s="18">
        <f>SUM(Student3!P18,Student1!P18,Student2!P18,Student4!P18,Student5!P18,Student6!P18,Student7!P18,Student8!P18,Student9!P18,Student10!P18,Student11!P18,Student12!P18)</f>
        <v>0</v>
      </c>
      <c r="Q18" s="18">
        <f>SUM(Student3!Q18,Student1!Q18,Student2!Q18,Student4!Q18,Student5!Q18,Student6!Q18,Student7!Q18,Student8!Q18,Student9!Q18,Student10!Q18,Student11!Q18,Student12!Q18)</f>
        <v>0</v>
      </c>
      <c r="R18" s="19">
        <f>SUM(Student3!R18,Student1!R18,Student2!R18,Student4!R18,Student5!R18,Student6!R18,Student7!R18,Student8!R18,Student9!R18,Student10!R18,Student11!R18,Student12!R18)</f>
        <v>0</v>
      </c>
      <c r="S18" s="20">
        <f t="shared" si="0"/>
        <v>0</v>
      </c>
      <c r="T18" s="11">
        <f>IF(INDEX(Tasks,13,3)&lt;&gt;"",100*S18/INDEX(Tasks,13,3),"")</f>
      </c>
    </row>
    <row r="19" spans="2:20" ht="15">
      <c r="B19" t="str">
        <f>INDEX(Tasks,14,2)</f>
        <v>ATP and AT</v>
      </c>
      <c r="C19" s="18">
        <f>SUM(Student3!C19,Student1!C19,Student2!C19,Student4!C19,Student5!C19,Student6!C19,Student7!C19,Student8!C19,Student9!C19,Student10!C19,Student11!C19,Student12!C19)</f>
        <v>0</v>
      </c>
      <c r="D19" s="18">
        <f>SUM(Student3!D19,Student1!D19,Student2!D19,Student4!D19,Student5!D19,Student6!D19,Student7!D19,Student8!D19,Student9!D19,Student10!D19,Student11!D19,Student12!D19)</f>
        <v>0</v>
      </c>
      <c r="E19" s="18">
        <f>SUM(Student3!E19,Student1!E19,Student2!E19,Student4!E19,Student5!E19,Student6!E19,Student7!E19,Student8!E19,Student9!E19,Student10!E19,Student11!E19,Student12!E19)</f>
        <v>0</v>
      </c>
      <c r="F19" s="18">
        <f>SUM(Student3!F19,Student1!F19,Student2!F19,Student4!F19,Student5!F19,Student6!F19,Student7!F19,Student8!F19,Student9!F19,Student10!F19,Student11!F19,Student12!F19)</f>
        <v>0</v>
      </c>
      <c r="G19" s="18">
        <f>SUM(Student3!G19,Student1!G19,Student2!G19,Student4!G19,Student5!G19,Student6!G19,Student7!G19,Student8!G19,Student9!G19,Student10!G19,Student11!G19,Student12!G19)</f>
        <v>0</v>
      </c>
      <c r="H19" s="18">
        <f>SUM(Student3!H19,Student1!H19,Student2!H19,Student4!H19,Student5!H19,Student6!H19,Student7!H19,Student8!H19,Student9!H19,Student10!H19,Student11!H19,Student12!H19)</f>
        <v>0</v>
      </c>
      <c r="I19" s="18">
        <f>SUM(Student3!I19,Student1!I19,Student2!I19,Student4!I19,Student5!I19,Student6!I19,Student7!I19,Student8!I19,Student9!I19,Student10!I19,Student11!I19,Student12!I19)</f>
        <v>0</v>
      </c>
      <c r="J19" s="18">
        <f>SUM(Student3!J19,Student1!J19,Student2!J19,Student4!J19,Student5!J19,Student6!J19,Student7!J19,Student8!J19,Student9!J19,Student10!J19,Student11!J19,Student12!J19)</f>
        <v>0</v>
      </c>
      <c r="K19" s="18">
        <f>SUM(Student3!K19,Student1!K19,Student2!K19,Student4!K19,Student5!K19,Student6!K19,Student7!K19,Student8!K19,Student9!K19,Student10!K19,Student11!K19,Student12!K19)</f>
        <v>0</v>
      </c>
      <c r="L19" s="18">
        <f>SUM(Student3!L19,Student1!L19,Student2!L19,Student4!L19,Student5!L19,Student6!L19,Student7!L19,Student8!L19,Student9!L19,Student10!L19,Student11!L19,Student12!L19)</f>
        <v>0</v>
      </c>
      <c r="M19" s="18">
        <f>SUM(Student3!M19,Student1!M19,Student2!M19,Student4!M19,Student5!M19,Student6!M19,Student7!M19,Student8!M19,Student9!M19,Student10!M19,Student11!M19,Student12!M19)</f>
        <v>0</v>
      </c>
      <c r="N19" s="18">
        <f>SUM(Student3!N19,Student1!N19,Student2!N19,Student4!N19,Student5!N19,Student6!N19,Student7!N19,Student8!N19,Student9!N19,Student10!N19,Student11!N19,Student12!N19)</f>
        <v>0</v>
      </c>
      <c r="O19" s="18">
        <f>SUM(Student3!O19,Student1!O19,Student2!O19,Student4!O19,Student5!O19,Student6!O19,Student7!O19,Student8!O19,Student9!O19,Student10!O19,Student11!O19,Student12!O19)</f>
        <v>0</v>
      </c>
      <c r="P19" s="18">
        <f>SUM(Student3!P19,Student1!P19,Student2!P19,Student4!P19,Student5!P19,Student6!P19,Student7!P19,Student8!P19,Student9!P19,Student10!P19,Student11!P19,Student12!P19)</f>
        <v>0</v>
      </c>
      <c r="Q19" s="18">
        <f>SUM(Student3!Q19,Student1!Q19,Student2!Q19,Student4!Q19,Student5!Q19,Student6!Q19,Student7!Q19,Student8!Q19,Student9!Q19,Student10!Q19,Student11!Q19,Student12!Q19)</f>
        <v>0</v>
      </c>
      <c r="R19" s="19">
        <f>SUM(Student3!R19,Student1!R19,Student2!R19,Student4!R19,Student5!R19,Student6!R19,Student7!R19,Student8!R19,Student9!R19,Student10!R19,Student11!R19,Student12!R19)</f>
        <v>0</v>
      </c>
      <c r="S19" s="20">
        <f t="shared" si="0"/>
        <v>0</v>
      </c>
      <c r="T19" s="11">
        <f>IF(INDEX(Tasks,14,3)&lt;&gt;"",100*S19/INDEX(Tasks,14,3),"")</f>
      </c>
    </row>
    <row r="20" spans="2:20" ht="15">
      <c r="B20" t="str">
        <f>INDEX(Tasks,15,2)</f>
        <v>GUI</v>
      </c>
      <c r="C20" s="18">
        <f>SUM(Student3!C20,Student1!C20,Student2!C20,Student4!C20,Student5!C20,Student6!C20,Student7!C20,Student8!C20,Student9!C20,Student10!C20,Student11!C20,Student12!C20)</f>
        <v>0</v>
      </c>
      <c r="D20" s="18">
        <f>SUM(Student3!D20,Student1!D20,Student2!D20,Student4!D20,Student5!D20,Student6!D20,Student7!D20,Student8!D20,Student9!D20,Student10!D20,Student11!D20,Student12!D20)</f>
        <v>0</v>
      </c>
      <c r="E20" s="18">
        <f>SUM(Student3!E20,Student1!E20,Student2!E20,Student4!E20,Student5!E20,Student6!E20,Student7!E20,Student8!E20,Student9!E20,Student10!E20,Student11!E20,Student12!E20)</f>
        <v>0</v>
      </c>
      <c r="F20" s="18">
        <f>SUM(Student3!F20,Student1!F20,Student2!F20,Student4!F20,Student5!F20,Student6!F20,Student7!F20,Student8!F20,Student9!F20,Student10!F20,Student11!F20,Student12!F20)</f>
        <v>0</v>
      </c>
      <c r="G20" s="18">
        <f>SUM(Student3!G20,Student1!G20,Student2!G20,Student4!G20,Student5!G20,Student6!G20,Student7!G20,Student8!G20,Student9!G20,Student10!G20,Student11!G20,Student12!G20)</f>
        <v>0</v>
      </c>
      <c r="H20" s="18">
        <f>SUM(Student3!H20,Student1!H20,Student2!H20,Student4!H20,Student5!H20,Student6!H20,Student7!H20,Student8!H20,Student9!H20,Student10!H20,Student11!H20,Student12!H20)</f>
        <v>0</v>
      </c>
      <c r="I20" s="18">
        <f>SUM(Student3!I20,Student1!I20,Student2!I20,Student4!I20,Student5!I20,Student6!I20,Student7!I20,Student8!I20,Student9!I20,Student10!I20,Student11!I20,Student12!I20)</f>
        <v>0</v>
      </c>
      <c r="J20" s="18">
        <f>SUM(Student3!J20,Student1!J20,Student2!J20,Student4!J20,Student5!J20,Student6!J20,Student7!J20,Student8!J20,Student9!J20,Student10!J20,Student11!J20,Student12!J20)</f>
        <v>0</v>
      </c>
      <c r="K20" s="18">
        <f>SUM(Student3!K20,Student1!K20,Student2!K20,Student4!K20,Student5!K20,Student6!K20,Student7!K20,Student8!K20,Student9!K20,Student10!K20,Student11!K20,Student12!K20)</f>
        <v>0</v>
      </c>
      <c r="L20" s="18">
        <f>SUM(Student3!L20,Student1!L20,Student2!L20,Student4!L20,Student5!L20,Student6!L20,Student7!L20,Student8!L20,Student9!L20,Student10!L20,Student11!L20,Student12!L20)</f>
        <v>0</v>
      </c>
      <c r="M20" s="18">
        <f>SUM(Student3!M20,Student1!M20,Student2!M20,Student4!M20,Student5!M20,Student6!M20,Student7!M20,Student8!M20,Student9!M20,Student10!M20,Student11!M20,Student12!M20)</f>
        <v>0</v>
      </c>
      <c r="N20" s="18">
        <f>SUM(Student3!N20,Student1!N20,Student2!N20,Student4!N20,Student5!N20,Student6!N20,Student7!N20,Student8!N20,Student9!N20,Student10!N20,Student11!N20,Student12!N20)</f>
        <v>0</v>
      </c>
      <c r="O20" s="18">
        <f>SUM(Student3!O20,Student1!O20,Student2!O20,Student4!O20,Student5!O20,Student6!O20,Student7!O20,Student8!O20,Student9!O20,Student10!O20,Student11!O20,Student12!O20)</f>
        <v>0</v>
      </c>
      <c r="P20" s="18">
        <f>SUM(Student3!P20,Student1!P20,Student2!P20,Student4!P20,Student5!P20,Student6!P20,Student7!P20,Student8!P20,Student9!P20,Student10!P20,Student11!P20,Student12!P20)</f>
        <v>0</v>
      </c>
      <c r="Q20" s="18">
        <f>SUM(Student3!Q20,Student1!Q20,Student2!Q20,Student4!Q20,Student5!Q20,Student6!Q20,Student7!Q20,Student8!Q20,Student9!Q20,Student10!Q20,Student11!Q20,Student12!Q20)</f>
        <v>0</v>
      </c>
      <c r="R20" s="19">
        <f>SUM(Student3!R20,Student1!R20,Student2!R20,Student4!R20,Student5!R20,Student6!R20,Student7!R20,Student8!R20,Student9!R20,Student10!R20,Student11!R20,Student12!R20)</f>
        <v>0</v>
      </c>
      <c r="S20" s="20">
        <f t="shared" si="0"/>
        <v>0</v>
      </c>
      <c r="T20" s="11">
        <f>IF(INDEX(Tasks,15,3)&lt;&gt;"",100*S20/INDEX(Tasks,15,3),"")</f>
      </c>
    </row>
    <row r="21" spans="2:20" ht="15">
      <c r="B21" t="str">
        <f>INDEX(Tasks,16,2)</f>
        <v>Task16</v>
      </c>
      <c r="C21" s="18">
        <f>SUM(Student3!C21,Student1!C21,Student2!C21,Student4!C21,Student5!C21,Student6!C21,Student7!C21,Student8!C21,Student9!C21,Student10!C21,Student11!C21,Student12!C21)</f>
        <v>0</v>
      </c>
      <c r="D21" s="18">
        <f>SUM(Student3!D21,Student1!D21,Student2!D21,Student4!D21,Student5!D21,Student6!D21,Student7!D21,Student8!D21,Student9!D21,Student10!D21,Student11!D21,Student12!D21)</f>
        <v>0</v>
      </c>
      <c r="E21" s="18">
        <f>SUM(Student3!E21,Student1!E21,Student2!E21,Student4!E21,Student5!E21,Student6!E21,Student7!E21,Student8!E21,Student9!E21,Student10!E21,Student11!E21,Student12!E21)</f>
        <v>0</v>
      </c>
      <c r="F21" s="18">
        <f>SUM(Student3!F21,Student1!F21,Student2!F21,Student4!F21,Student5!F21,Student6!F21,Student7!F21,Student8!F21,Student9!F21,Student10!F21,Student11!F21,Student12!F21)</f>
        <v>0</v>
      </c>
      <c r="G21" s="18">
        <f>SUM(Student3!G21,Student1!G21,Student2!G21,Student4!G21,Student5!G21,Student6!G21,Student7!G21,Student8!G21,Student9!G21,Student10!G21,Student11!G21,Student12!G21)</f>
        <v>0</v>
      </c>
      <c r="H21" s="18">
        <f>SUM(Student3!H21,Student1!H21,Student2!H21,Student4!H21,Student5!H21,Student6!H21,Student7!H21,Student8!H21,Student9!H21,Student10!H21,Student11!H21,Student12!H21)</f>
        <v>0</v>
      </c>
      <c r="I21" s="18">
        <f>SUM(Student3!I21,Student1!I21,Student2!I21,Student4!I21,Student5!I21,Student6!I21,Student7!I21,Student8!I21,Student9!I21,Student10!I21,Student11!I21,Student12!I21)</f>
        <v>0</v>
      </c>
      <c r="J21" s="18">
        <f>SUM(Student3!J21,Student1!J21,Student2!J21,Student4!J21,Student5!J21,Student6!J21,Student7!J21,Student8!J21,Student9!J21,Student10!J21,Student11!J21,Student12!J21)</f>
        <v>0</v>
      </c>
      <c r="K21" s="18">
        <f>SUM(Student3!K21,Student1!K21,Student2!K21,Student4!K21,Student5!K21,Student6!K21,Student7!K21,Student8!K21,Student9!K21,Student10!K21,Student11!K21,Student12!K21)</f>
        <v>0</v>
      </c>
      <c r="L21" s="18">
        <f>SUM(Student3!L21,Student1!L21,Student2!L21,Student4!L21,Student5!L21,Student6!L21,Student7!L21,Student8!L21,Student9!L21,Student10!L21,Student11!L21,Student12!L21)</f>
        <v>0</v>
      </c>
      <c r="M21" s="18">
        <f>SUM(Student3!M21,Student1!M21,Student2!M21,Student4!M21,Student5!M21,Student6!M21,Student7!M21,Student8!M21,Student9!M21,Student10!M21,Student11!M21,Student12!M21)</f>
        <v>0</v>
      </c>
      <c r="N21" s="18">
        <f>SUM(Student3!N21,Student1!N21,Student2!N21,Student4!N21,Student5!N21,Student6!N21,Student7!N21,Student8!N21,Student9!N21,Student10!N21,Student11!N21,Student12!N21)</f>
        <v>0</v>
      </c>
      <c r="O21" s="18">
        <f>SUM(Student3!O21,Student1!O21,Student2!O21,Student4!O21,Student5!O21,Student6!O21,Student7!O21,Student8!O21,Student9!O21,Student10!O21,Student11!O21,Student12!O21)</f>
        <v>0</v>
      </c>
      <c r="P21" s="18">
        <f>SUM(Student3!P21,Student1!P21,Student2!P21,Student4!P21,Student5!P21,Student6!P21,Student7!P21,Student8!P21,Student9!P21,Student10!P21,Student11!P21,Student12!P21)</f>
        <v>0</v>
      </c>
      <c r="Q21" s="18">
        <f>SUM(Student3!Q21,Student1!Q21,Student2!Q21,Student4!Q21,Student5!Q21,Student6!Q21,Student7!Q21,Student8!Q21,Student9!Q21,Student10!Q21,Student11!Q21,Student12!Q21)</f>
        <v>0</v>
      </c>
      <c r="R21" s="19">
        <f>SUM(Student3!R21,Student1!R21,Student2!R21,Student4!R21,Student5!R21,Student6!R21,Student7!R21,Student8!R21,Student9!R21,Student10!R21,Student11!R21,Student12!R21)</f>
        <v>0</v>
      </c>
      <c r="S21" s="20">
        <f t="shared" si="0"/>
        <v>0</v>
      </c>
      <c r="T21" s="11">
        <f>IF(INDEX(Tasks,16,3)&lt;&gt;"",100*S21/INDEX(Tasks,16,3),"")</f>
      </c>
    </row>
    <row r="22" spans="2:20" ht="15">
      <c r="B22" t="str">
        <f>INDEX(Tasks,17,2)</f>
        <v>Task17</v>
      </c>
      <c r="C22" s="18">
        <f>SUM(Student3!C22,Student1!C22,Student2!C22,Student4!C22,Student5!C22,Student6!C22,Student7!C22,Student8!C22,Student9!C22,Student10!C22,Student11!C22,Student12!C22)</f>
        <v>0</v>
      </c>
      <c r="D22" s="18">
        <f>SUM(Student3!D22,Student1!D22,Student2!D22,Student4!D22,Student5!D22,Student6!D22,Student7!D22,Student8!D22,Student9!D22,Student10!D22,Student11!D22,Student12!D22)</f>
        <v>0</v>
      </c>
      <c r="E22" s="18">
        <f>SUM(Student3!E22,Student1!E22,Student2!E22,Student4!E22,Student5!E22,Student6!E22,Student7!E22,Student8!E22,Student9!E22,Student10!E22,Student11!E22,Student12!E22)</f>
        <v>0</v>
      </c>
      <c r="F22" s="18">
        <f>SUM(Student3!F22,Student1!F22,Student2!F22,Student4!F22,Student5!F22,Student6!F22,Student7!F22,Student8!F22,Student9!F22,Student10!F22,Student11!F22,Student12!F22)</f>
        <v>0</v>
      </c>
      <c r="G22" s="18">
        <f>SUM(Student3!G22,Student1!G22,Student2!G22,Student4!G22,Student5!G22,Student6!G22,Student7!G22,Student8!G22,Student9!G22,Student10!G22,Student11!G22,Student12!G22)</f>
        <v>0</v>
      </c>
      <c r="H22" s="18">
        <f>SUM(Student3!H22,Student1!H22,Student2!H22,Student4!H22,Student5!H22,Student6!H22,Student7!H22,Student8!H22,Student9!H22,Student10!H22,Student11!H22,Student12!H22)</f>
        <v>0</v>
      </c>
      <c r="I22" s="18">
        <f>SUM(Student3!I22,Student1!I22,Student2!I22,Student4!I22,Student5!I22,Student6!I22,Student7!I22,Student8!I22,Student9!I22,Student10!I22,Student11!I22,Student12!I22)</f>
        <v>0</v>
      </c>
      <c r="J22" s="18">
        <f>SUM(Student3!J22,Student1!J22,Student2!J22,Student4!J22,Student5!J22,Student6!J22,Student7!J22,Student8!J22,Student9!J22,Student10!J22,Student11!J22,Student12!J22)</f>
        <v>0</v>
      </c>
      <c r="K22" s="18">
        <f>SUM(Student3!K22,Student1!K22,Student2!K22,Student4!K22,Student5!K22,Student6!K22,Student7!K12,Student8!K22,Student9!K22,Student10!K22,Student11!K22,Student12!K22)</f>
        <v>0</v>
      </c>
      <c r="L22" s="18">
        <f>SUM(Student3!L22,Student1!L22,Student2!L22,Student4!L22,Student5!L22,Student6!L22,Student7!L22,Student8!L22,Student9!L22,Student10!L22,Student11!L22,Student12!L22)</f>
        <v>0</v>
      </c>
      <c r="M22" s="18">
        <f>SUM(Student3!M22,Student1!M22,Student2!M22,Student4!M22,Student5!M22,Student6!M22,Student7!M22,Student8!M22,Student9!M22,Student10!M22,Student11!M22,Student12!M22)</f>
        <v>0</v>
      </c>
      <c r="N22" s="18">
        <f>SUM(Student3!N22,Student1!N22,Student2!N22,Student4!N22,Student5!N22,Student6!N22,Student7!N22,Student8!N22,Student9!N22,Student10!N22,Student11!N22,Student12!N22)</f>
        <v>0</v>
      </c>
      <c r="O22" s="18">
        <f>SUM(Student3!O22,Student1!O22,Student2!O22,Student4!O22,Student5!O22,Student6!O22,Student7!O22,Student8!O22,Student9!O22,Student10!O22,Student11!O22,Student12!O22)</f>
        <v>0</v>
      </c>
      <c r="P22" s="18">
        <f>SUM(Student3!P22,Student1!P22,Student2!P22,Student4!P22,Student5!P22,Student6!P22,Student7!P22,Student8!P22,Student9!P22,Student10!P22,Student11!P22,Student12!P22)</f>
        <v>0</v>
      </c>
      <c r="Q22" s="18">
        <f>SUM(Student3!Q22,Student1!Q22,Student2!Q22,Student4!Q22,Student5!Q22,Student6!Q22,Student7!Q22,Student8!Q22,Student9!Q22,Student10!Q22,Student11!Q22,Student12!Q22)</f>
        <v>0</v>
      </c>
      <c r="R22" s="19">
        <f>SUM(Student3!R22,Student1!R22,Student2!R22,Student4!R22,Student5!R22,Student6!R22,Student7!R22,Student8!R22,Student9!R22,Student10!R22,Student11!R22,Student12!R22)</f>
        <v>0</v>
      </c>
      <c r="S22" s="20">
        <f t="shared" si="0"/>
        <v>0</v>
      </c>
      <c r="T22" s="11">
        <f>IF(INDEX(Tasks,17,3)&lt;&gt;"",100*S22/INDEX(Tasks,17,3),"")</f>
      </c>
    </row>
    <row r="23" spans="2:20" ht="15">
      <c r="B23" t="str">
        <f>INDEX(Tasks,18,2)</f>
        <v>Task18</v>
      </c>
      <c r="C23" s="18">
        <f>SUM(Student3!C23,Student1!C23,Student2!C23,Student4!C23,Student5!C23,Student6!C23,Student7!C23,Student8!C23,Student9!C23,Student10!C23,Student11!C23,Student12!C23)</f>
        <v>0</v>
      </c>
      <c r="D23" s="18">
        <f>SUM(Student3!D23,Student1!D23,Student2!D23,Student4!D23,Student5!D23,Student6!D23,Student7!D23,Student8!D23,Student9!D23,Student10!D23,Student11!D23,Student12!D23)</f>
        <v>0</v>
      </c>
      <c r="E23" s="18">
        <f>SUM(Student3!E23,Student1!E23,Student2!E23,Student4!E23,Student5!E23,Student6!E23,Student7!E23,Student8!E23,Student9!E23,Student10!E23,Student11!E23,Student12!E23)</f>
        <v>0</v>
      </c>
      <c r="F23" s="18">
        <f>SUM(Student3!F23,Student1!F23,Student2!F23,Student4!F23,Student5!F23,Student6!F23,Student7!F23,Student8!F23,Student9!F23,Student10!F23,Student11!F23,Student12!F23)</f>
        <v>0</v>
      </c>
      <c r="G23" s="18">
        <f>SUM(Student3!G23,Student1!G23,Student2!G23,Student4!G23,Student5!G23,Student6!G23,Student7!G23,Student8!G23,Student9!G23,Student10!G23,Student11!G23,Student12!G23)</f>
        <v>0</v>
      </c>
      <c r="H23" s="18">
        <f>SUM(Student3!H23,Student1!H23,Student2!H23,Student4!H23,Student5!H23,Student6!H23,Student7!H23,Student8!H23,Student9!H23,Student10!H23,Student11!H23,Student12!H23)</f>
        <v>0</v>
      </c>
      <c r="I23" s="18">
        <f>SUM(Student3!I23,Student1!I23,Student2!I23,Student4!I23,Student5!I23,Student6!I23,Student7!I23,Student8!I23,Student9!I23,Student10!I23,Student11!I23,Student12!I23)</f>
        <v>0</v>
      </c>
      <c r="J23" s="18">
        <f>SUM(Student3!J23,Student1!J23,Student2!J23,Student4!J23,Student5!J23,Student6!J23,Student7!J23,Student8!J23,Student9!J23,Student10!J23,Student11!J23,Student12!J23)</f>
        <v>0</v>
      </c>
      <c r="K23" s="18">
        <f>SUM(Student3!K23,Student1!K23,Student2!K23,Student4!K23,Student5!K23,Student6!K23,Student7!K23,Student8!K23,Student9!K23,Student10!K23,Student11!K23,Student12!K23)</f>
        <v>0</v>
      </c>
      <c r="L23" s="18">
        <f>SUM(Student3!L23,Student1!L23,Student2!L23,Student4!L23,Student5!L23,Student6!L23,Student7!L23,Student8!L23,Student9!L23,Student10!L23,Student11!L23,Student12!L23)</f>
        <v>0</v>
      </c>
      <c r="M23" s="18">
        <f>SUM(Student3!M23,Student1!M23,Student2!M23,Student4!M23,Student5!M23,Student6!M23,Student7!M23,Student8!M23,Student9!M23,Student10!M23,Student11!M23,Student12!M23)</f>
        <v>0</v>
      </c>
      <c r="N23" s="18">
        <f>SUM(Student3!N23,Student1!N23,Student2!N23,Student4!N23,Student5!N23,Student6!N23,Student7!N23,Student8!N23,Student9!N23,Student10!N23,Student11!N23,Student12!N23)</f>
        <v>0</v>
      </c>
      <c r="O23" s="18">
        <f>SUM(Student3!O23,Student1!O23,Student2!O23,Student4!O23,Student5!O23,Student6!O23,Student7!O23,Student8!O23,Student9!O23,Student10!O23,Student11!O23,Student12!O23)</f>
        <v>0</v>
      </c>
      <c r="P23" s="18">
        <f>SUM(Student3!P23,Student1!P23,Student2!P23,Student4!P23,Student5!P23,Student6!P23,Student7!P23,Student8!P23,Student9!P23,Student10!P23,Student11!P23,Student12!P23)</f>
        <v>0</v>
      </c>
      <c r="Q23" s="18">
        <f>SUM(Student3!Q23,Student1!Q23,Student2!Q23,Student4!Q23,Student5!Q23,Student6!Q23,Student7!Q23,Student8!Q23,Student9!Q23,Student10!Q23,Student11!Q23,Student12!Q23)</f>
        <v>0</v>
      </c>
      <c r="R23" s="19">
        <f>SUM(Student3!R23,Student1!R23,Student2!R23,Student4!R23,Student5!R23,Student6!R23,Student7!R23,Student8!R23,Student9!R23,Student10!R23,Student11!R23,Student12!R23)</f>
        <v>0</v>
      </c>
      <c r="S23" s="20">
        <f t="shared" si="0"/>
        <v>0</v>
      </c>
      <c r="T23" s="11">
        <f>IF(INDEX(Tasks,18,3)&lt;&gt;"",100*S23/INDEX(Tasks,18,3),"")</f>
      </c>
    </row>
    <row r="24" spans="2:20" ht="15">
      <c r="B24" t="str">
        <f>INDEX(Tasks,19,2)</f>
        <v>Task19</v>
      </c>
      <c r="C24" s="18">
        <f>SUM(Student3!C24,Student1!C24,Student2!C24,Student4!C24,Student5!C24,Student6!C24,Student7!C24,Student8!C24,Student9!C24,Student10!C24,Student11!C24,Student12!C24)</f>
        <v>0</v>
      </c>
      <c r="D24" s="18">
        <f>SUM(Student3!D24,Student1!D24,Student2!D24,Student4!D24,Student5!D24,Student6!D24,Student7!D24,Student8!D24,Student9!D24,Student10!D24,Student11!D24,Student12!D24)</f>
        <v>0</v>
      </c>
      <c r="E24" s="18">
        <f>SUM(Student3!E24,Student1!E24,Student2!E24,Student4!E24,Student5!E24,Student6!E24,Student7!E24,Student8!E24,Student9!E24,Student10!E24,Student11!E24,Student12!E24)</f>
        <v>0</v>
      </c>
      <c r="F24" s="18">
        <f>SUM(Student3!F24,Student1!F24,Student2!F24,Student4!F24,Student5!F24,Student6!F24,Student7!F24,Student8!F24,Student9!F24,Student10!F24,Student11!F24,Student12!F24)</f>
        <v>0</v>
      </c>
      <c r="G24" s="18">
        <f>SUM(Student3!G24,Student1!G24,Student2!G24,Student4!G24,Student5!G24,Student6!G24,Student7!G24,Student8!G24,Student9!G24,Student10!G24,Student11!G24,Student12!G24)</f>
        <v>0</v>
      </c>
      <c r="H24" s="18">
        <f>SUM(Student3!H24,Student1!H24,Student2!H24,Student4!H24,Student5!H24,Student6!H24,Student7!H24,Student8!H24,Student9!H24,Student10!H24,Student11!H24,Student12!H24)</f>
        <v>0</v>
      </c>
      <c r="I24" s="18">
        <f>SUM(Student3!I24,Student1!I24,Student2!I24,Student4!I24,Student5!I24,Student6!I24,Student7!I24,Student8!I24,Student9!I24,Student10!I24,Student11!I24,Student12!I24)</f>
        <v>0</v>
      </c>
      <c r="J24" s="18">
        <f>SUM(Student3!J24,Student1!J24,Student2!J24,Student4!J24,Student5!J24,Student6!J24,Student7!J24,Student8!J24,Student9!J24,Student10!J24,Student11!J24,Student12!J24)</f>
        <v>0</v>
      </c>
      <c r="K24" s="18">
        <f>SUM(Student3!K24,Student1!K24,Student2!K24,Student4!K24,Student5!K24,Student6!K24,Student7!K24,Student8!K24,Student9!K24,Student10!K24,Student11!K24,Student12!K24)</f>
        <v>0</v>
      </c>
      <c r="L24" s="18">
        <f>SUM(Student3!L24,Student1!L24,Student2!L24,Student4!L24,Student5!L24,Student6!L24,Student7!L24,Student8!L24,Student9!L24,Student10!L24,Student11!L24,Student12!L24)</f>
        <v>0</v>
      </c>
      <c r="M24" s="18">
        <f>SUM(Student3!M24,Student1!M24,Student2!M24,Student4!M24,Student5!M24,Student6!M24,Student7!M24,Student8!M24,Student9!M24,Student10!M24,Student11!M24,Student12!M24)</f>
        <v>0</v>
      </c>
      <c r="N24" s="18">
        <f>SUM(Student3!N24,Student1!N24,Student2!N24,Student4!N24,Student5!N24,Student6!N24,Student7!N24,Student8!N24,Student9!N24,Student10!N24,Student11!N24,Student12!N24)</f>
        <v>0</v>
      </c>
      <c r="O24" s="18">
        <f>SUM(Student3!O24,Student1!O24,Student2!O24,Student4!O24,Student5!O24,Student6!O24,Student7!O24,Student8!O24,Student9!O24,Student10!O24,Student11!O24,Student12!O24)</f>
        <v>0</v>
      </c>
      <c r="P24" s="18">
        <f>SUM(Student3!P24,Student1!P24,Student2!P24,Student4!P24,Student5!P24,Student6!P24,Student7!P24,Student8!P24,Student9!P24,Student10!P24,Student11!P24,Student12!P24)</f>
        <v>0</v>
      </c>
      <c r="Q24" s="18">
        <f>SUM(Student3!Q24,Student1!Q24,Student2!Q24,Student4!Q24,Student5!Q24,Student6!Q24,Student7!Q24,Student8!Q24,Student9!Q24,Student10!Q24,Student11!Q24,Student12!Q24)</f>
        <v>0</v>
      </c>
      <c r="R24" s="19">
        <f>SUM(Student3!R24,Student1!R24,Student2!R24,Student4!R24,Student5!R24,Student6!R24,Student7!R24,Student8!R24,Student9!R24,Student10!R24,Student11!R24,Student12!R24)</f>
        <v>0</v>
      </c>
      <c r="S24" s="20">
        <f t="shared" si="0"/>
        <v>0</v>
      </c>
      <c r="T24" s="11">
        <f>IF(INDEX(Tasks,19,3)&lt;&gt;"",100*S24/INDEX(Tasks,19,3),"")</f>
      </c>
    </row>
    <row r="25" spans="2:20" ht="15.75" thickBot="1">
      <c r="B25" t="str">
        <f>INDEX(Tasks,20,2)</f>
        <v>Task20</v>
      </c>
      <c r="C25" s="18">
        <f>SUM(Student3!C25,Student1!C25,Student2!C25,Student4!C25,Student5!C25,Student6!C25,Student7!C25,Student8!C25,Student9!C25,Student10!C25,Student11!C25,Student12!C25)</f>
        <v>0</v>
      </c>
      <c r="D25" s="18">
        <f>SUM(Student3!D25,Student1!D25,Student2!D25,Student4!D25,Student5!D25,Student6!D25,Student7!D25,Student8!D25,Student9!D25,Student10!D25,Student11!D25,Student12!D25)</f>
        <v>0</v>
      </c>
      <c r="E25" s="18">
        <f>SUM(Student3!E25,Student1!E25,Student2!E25,Student4!E25,Student5!E25,Student6!E25,Student7!E25,Student8!E25,Student9!E25,Student10!E25,Student11!E25,Student12!E25)</f>
        <v>0</v>
      </c>
      <c r="F25" s="18">
        <f>SUM(Student3!F25,Student1!F25,Student2!F25,Student4!F25,Student5!F25,Student6!F25,Student7!F25,Student8!F25,Student9!F25,Student10!F25,Student11!F25,Student12!F25)</f>
        <v>0</v>
      </c>
      <c r="G25" s="18">
        <f>SUM(Student3!G25,Student1!G25,Student2!G25,Student4!G25,Student5!G25,Student6!G25,Student7!G25,Student8!G25,Student9!G25,Student10!G25,Student11!G25,Student12!G25)</f>
        <v>0</v>
      </c>
      <c r="H25" s="18">
        <f>SUM(Student3!H25,Student1!H25,Student2!H25,Student4!H25,Student5!H25,Student6!H25,Student7!H25,Student8!H25,Student9!H25,Student10!H25,Student11!H25,Student12!H25)</f>
        <v>0</v>
      </c>
      <c r="I25" s="18">
        <f>SUM(Student3!I25,Student1!I25,Student2!I25,Student4!I25,Student5!I25,Student6!I25,Student7!I25,Student8!I25,Student9!I25,Student10!I25,Student11!I25,Student12!I25)</f>
        <v>0</v>
      </c>
      <c r="J25" s="18">
        <f>SUM(Student3!J25,Student1!J25,Student2!J25,Student4!J25,Student5!J25,Student6!J25,Student7!J25,Student8!J25,Student9!J25,Student10!J25,Student11!J25,Student12!J25)</f>
        <v>0</v>
      </c>
      <c r="K25" s="18">
        <f>SUM(Student3!K25,Student1!K25,Student2!K25,Student4!K25,Student5!K25,Student6!K25,Student7!K25,Student8!K25,Student9!K25,Student10!K25,Student11!K25,Student12!K25)</f>
        <v>0</v>
      </c>
      <c r="L25" s="18">
        <f>SUM(Student3!L25,Student1!L25,Student2!L25,Student4!L25,Student5!L25,Student6!L25,Student7!L25,Student8!L25,Student9!L25,Student10!L25,Student11!L25,Student12!L25)</f>
        <v>0</v>
      </c>
      <c r="M25" s="18">
        <f>SUM(Student3!M25,Student1!M25,Student2!M25,Student4!M25,Student5!M25,Student6!M25,Student7!M25,Student8!M25,Student9!M25,Student10!M25,Student11!M25,Student12!M25)</f>
        <v>0</v>
      </c>
      <c r="N25" s="18">
        <f>SUM(Student3!N25,Student1!N25,Student2!N25,Student4!N25,Student5!N25,Student6!N25,Student7!N25,Student8!N25,Student9!N25,Student10!N25,Student11!N25,Student12!N25)</f>
        <v>0</v>
      </c>
      <c r="O25" s="18">
        <f>SUM(Student3!O25,Student1!O25,Student2!O25,Student4!O25,Student5!O25,Student6!O25,Student7!O25,Student8!O25,Student9!O25,Student10!O25,Student11!O25,Student12!O25)</f>
        <v>0</v>
      </c>
      <c r="P25" s="18">
        <f>SUM(Student3!P25,Student1!P25,Student2!P25,Student4!P25,Student5!P25,Student6!P25,Student7!P25,Student8!P25,Student9!P25,Student10!P25,Student11!P25,Student12!P25)</f>
        <v>0</v>
      </c>
      <c r="Q25" s="18">
        <f>SUM(Student3!Q25,Student1!Q25,Student2!Q25,Student4!Q25,Student5!Q25,Student6!Q25,Student7!Q25,Student8!Q25,Student9!Q25,Student10!Q25,Student11!Q25,Student12!Q25)</f>
        <v>0</v>
      </c>
      <c r="R25" s="19">
        <f>SUM(Student3!R25,Student1!R25,Student2!R25,Student4!R25,Student5!R25,Student6!R25,Student7!R25,Student8!R25,Student9!R25,Student10!R25,Student11!R25,Student12!R25)</f>
        <v>0</v>
      </c>
      <c r="S25" s="21">
        <f t="shared" si="0"/>
        <v>0</v>
      </c>
      <c r="T25" s="12">
        <f>IF(INDEX(Tasks,20,3)&lt;&gt;"",100*S25/INDEX(Tasks,20,3),"")</f>
      </c>
    </row>
    <row r="29" ht="15.75" thickBot="1"/>
    <row r="30" spans="3:19" ht="15.75" thickBot="1">
      <c r="C30" s="8" t="s">
        <v>53</v>
      </c>
      <c r="D30" s="8" t="s">
        <v>54</v>
      </c>
      <c r="E30" s="8" t="s">
        <v>55</v>
      </c>
      <c r="F30" s="8" t="s">
        <v>56</v>
      </c>
      <c r="G30" s="8" t="s">
        <v>57</v>
      </c>
      <c r="H30" s="8" t="s">
        <v>58</v>
      </c>
      <c r="I30" s="8" t="s">
        <v>59</v>
      </c>
      <c r="J30" s="8" t="s">
        <v>60</v>
      </c>
      <c r="K30" s="8" t="s">
        <v>61</v>
      </c>
      <c r="L30" s="8" t="s">
        <v>62</v>
      </c>
      <c r="M30" s="8" t="s">
        <v>63</v>
      </c>
      <c r="N30" s="8" t="s">
        <v>64</v>
      </c>
      <c r="O30" s="8" t="s">
        <v>65</v>
      </c>
      <c r="P30" s="8" t="s">
        <v>66</v>
      </c>
      <c r="Q30" s="8" t="s">
        <v>68</v>
      </c>
      <c r="R30" s="9" t="s">
        <v>67</v>
      </c>
      <c r="S30" s="10" t="s">
        <v>52</v>
      </c>
    </row>
    <row r="31" spans="2:19" ht="15.75" thickBot="1">
      <c r="B31" t="str">
        <f>INDEX(Participants,1,2)</f>
        <v>Student1</v>
      </c>
      <c r="C31" s="18">
        <f>Student3!C26</f>
        <v>0</v>
      </c>
      <c r="D31" s="18">
        <f>Student3!D26</f>
        <v>0</v>
      </c>
      <c r="E31" s="18">
        <f>Student3!E26</f>
        <v>0</v>
      </c>
      <c r="F31" s="18">
        <f>Student3!F26</f>
        <v>0</v>
      </c>
      <c r="G31" s="18">
        <f>Student3!G26</f>
        <v>0</v>
      </c>
      <c r="H31" s="18">
        <f>Student3!H26</f>
        <v>0</v>
      </c>
      <c r="I31" s="18">
        <f>Student3!I26</f>
        <v>0</v>
      </c>
      <c r="J31" s="18">
        <f>Student3!J26</f>
        <v>0</v>
      </c>
      <c r="K31" s="18">
        <f>Student3!K26</f>
        <v>0</v>
      </c>
      <c r="L31" s="18">
        <f>Student3!L26</f>
        <v>0</v>
      </c>
      <c r="M31" s="18">
        <f>Student3!M26</f>
        <v>0</v>
      </c>
      <c r="N31" s="18">
        <f>Student3!N26</f>
        <v>0</v>
      </c>
      <c r="O31" s="18">
        <f>Student3!O26</f>
        <v>0</v>
      </c>
      <c r="P31" s="18">
        <f>Student3!P26</f>
        <v>0</v>
      </c>
      <c r="Q31" s="18">
        <f>Student3!Q26</f>
        <v>0</v>
      </c>
      <c r="R31" s="19">
        <f>Student3!R26</f>
        <v>0</v>
      </c>
      <c r="S31" s="22">
        <f aca="true" t="shared" si="1" ref="S31:S43">SUM(C31:R31)</f>
        <v>0</v>
      </c>
    </row>
    <row r="32" spans="2:19" ht="15.75" thickBot="1">
      <c r="B32" t="str">
        <f>INDEX(Participants,2,2)</f>
        <v>Student2</v>
      </c>
      <c r="C32" s="18">
        <f>Student1!C26</f>
        <v>0</v>
      </c>
      <c r="D32" s="18">
        <f>Student1!D26</f>
        <v>0</v>
      </c>
      <c r="E32" s="18">
        <f>Student1!E26</f>
        <v>0</v>
      </c>
      <c r="F32" s="18">
        <f>Student1!F26</f>
        <v>0</v>
      </c>
      <c r="G32" s="18">
        <f>Student1!G26</f>
        <v>0</v>
      </c>
      <c r="H32" s="18">
        <f>Student1!H26</f>
        <v>0</v>
      </c>
      <c r="I32" s="18">
        <f>Student1!I26</f>
        <v>0</v>
      </c>
      <c r="J32" s="18">
        <f>Student1!J26</f>
        <v>0</v>
      </c>
      <c r="K32" s="18">
        <f>Student1!K26</f>
        <v>0</v>
      </c>
      <c r="L32" s="18">
        <f>Student1!L26</f>
        <v>0</v>
      </c>
      <c r="M32" s="18">
        <f>Student1!M26</f>
        <v>0</v>
      </c>
      <c r="N32" s="18">
        <f>Student1!N26</f>
        <v>0</v>
      </c>
      <c r="O32" s="18">
        <f>Student1!O26</f>
        <v>0</v>
      </c>
      <c r="P32" s="18">
        <f>Student1!P26</f>
        <v>0</v>
      </c>
      <c r="Q32" s="18">
        <f>Student1!Q26</f>
        <v>0</v>
      </c>
      <c r="R32" s="19">
        <f>Student1!R26</f>
        <v>0</v>
      </c>
      <c r="S32" s="22">
        <f t="shared" si="1"/>
        <v>0</v>
      </c>
    </row>
    <row r="33" spans="2:19" ht="15.75" thickBot="1">
      <c r="B33" t="str">
        <f>INDEX(Participants,3,2)</f>
        <v>Student3</v>
      </c>
      <c r="C33" s="18">
        <f>Student2!C26</f>
        <v>0</v>
      </c>
      <c r="D33" s="18">
        <f>Student2!D26</f>
        <v>0</v>
      </c>
      <c r="E33" s="18">
        <f>Student2!E26</f>
        <v>0</v>
      </c>
      <c r="F33" s="18">
        <f>Student2!F26</f>
        <v>0</v>
      </c>
      <c r="G33" s="18">
        <f>Student2!G26</f>
        <v>0</v>
      </c>
      <c r="H33" s="18">
        <f>Student2!H26</f>
        <v>0</v>
      </c>
      <c r="I33" s="18">
        <f>Student2!I26</f>
        <v>0</v>
      </c>
      <c r="J33" s="18">
        <f>Student2!J26</f>
        <v>0</v>
      </c>
      <c r="K33" s="18">
        <f>Student2!K26</f>
        <v>0</v>
      </c>
      <c r="L33" s="18">
        <f>Student2!L26</f>
        <v>0</v>
      </c>
      <c r="M33" s="18">
        <f>Student2!M26</f>
        <v>0</v>
      </c>
      <c r="N33" s="18">
        <f>Student2!N26</f>
        <v>0</v>
      </c>
      <c r="O33" s="18">
        <f>Student2!O26</f>
        <v>0</v>
      </c>
      <c r="P33" s="18">
        <f>Student2!P26</f>
        <v>0</v>
      </c>
      <c r="Q33" s="18">
        <f>Student2!Q26</f>
        <v>0</v>
      </c>
      <c r="R33" s="19">
        <f>Student2!R26</f>
        <v>0</v>
      </c>
      <c r="S33" s="22">
        <f t="shared" si="1"/>
        <v>0</v>
      </c>
    </row>
    <row r="34" spans="2:19" ht="15.75" thickBot="1">
      <c r="B34" t="str">
        <f>INDEX(Participants,4,2)</f>
        <v>Student4</v>
      </c>
      <c r="C34" s="18">
        <f>Student4!C26</f>
        <v>0</v>
      </c>
      <c r="D34" s="18">
        <f>Student4!D26</f>
        <v>0</v>
      </c>
      <c r="E34" s="18">
        <f>Student4!E26</f>
        <v>0</v>
      </c>
      <c r="F34" s="18">
        <f>Student4!F26</f>
        <v>0</v>
      </c>
      <c r="G34" s="18">
        <f>Student4!G26</f>
        <v>0</v>
      </c>
      <c r="H34" s="18">
        <f>Student4!H26</f>
        <v>0</v>
      </c>
      <c r="I34" s="18">
        <f>Student4!I26</f>
        <v>0</v>
      </c>
      <c r="J34" s="18">
        <f>Student4!J26</f>
        <v>0</v>
      </c>
      <c r="K34" s="18">
        <f>Student4!K26</f>
        <v>0</v>
      </c>
      <c r="L34" s="18">
        <f>Student4!L26</f>
        <v>0</v>
      </c>
      <c r="M34" s="18">
        <f>Student4!M26</f>
        <v>0</v>
      </c>
      <c r="N34" s="18">
        <f>Student4!N26</f>
        <v>0</v>
      </c>
      <c r="O34" s="18">
        <f>Student4!O26</f>
        <v>0</v>
      </c>
      <c r="P34" s="18">
        <f>Student4!P26</f>
        <v>0</v>
      </c>
      <c r="Q34" s="18">
        <f>Student4!Q26</f>
        <v>0</v>
      </c>
      <c r="R34" s="19">
        <f>Student4!R26</f>
        <v>0</v>
      </c>
      <c r="S34" s="22">
        <f t="shared" si="1"/>
        <v>0</v>
      </c>
    </row>
    <row r="35" spans="2:19" ht="15.75" thickBot="1">
      <c r="B35" t="str">
        <f>INDEX(Participants,5,2)</f>
        <v>Student5</v>
      </c>
      <c r="C35" s="18">
        <f>Student5!C26</f>
        <v>0</v>
      </c>
      <c r="D35" s="18">
        <f>Student5!D26</f>
        <v>0</v>
      </c>
      <c r="E35" s="18">
        <f>Student5!E26</f>
        <v>0</v>
      </c>
      <c r="F35" s="18">
        <f>Student5!F26</f>
        <v>0</v>
      </c>
      <c r="G35" s="18">
        <f>Student5!G26</f>
        <v>0</v>
      </c>
      <c r="H35" s="18">
        <f>Student5!H26</f>
        <v>0</v>
      </c>
      <c r="I35" s="18">
        <f>Student5!I26</f>
        <v>0</v>
      </c>
      <c r="J35" s="18">
        <f>Student5!J26</f>
        <v>0</v>
      </c>
      <c r="K35" s="18">
        <f>Student5!K26</f>
        <v>0</v>
      </c>
      <c r="L35" s="18">
        <f>Student5!L26</f>
        <v>0</v>
      </c>
      <c r="M35" s="18">
        <f>Student5!M26</f>
        <v>0</v>
      </c>
      <c r="N35" s="18">
        <f>Student5!N26</f>
        <v>0</v>
      </c>
      <c r="O35" s="18">
        <f>Student5!O26</f>
        <v>0</v>
      </c>
      <c r="P35" s="18">
        <f>Student5!P26</f>
        <v>0</v>
      </c>
      <c r="Q35" s="18">
        <f>Student5!Q26</f>
        <v>0</v>
      </c>
      <c r="R35" s="19">
        <f>Student5!R26</f>
        <v>0</v>
      </c>
      <c r="S35" s="22">
        <f t="shared" si="1"/>
        <v>0</v>
      </c>
    </row>
    <row r="36" spans="2:19" ht="15.75" thickBot="1">
      <c r="B36" t="str">
        <f>INDEX(Participants,6,2)</f>
        <v>Student6</v>
      </c>
      <c r="C36" s="18">
        <f>Student6!C26</f>
        <v>0</v>
      </c>
      <c r="D36" s="18">
        <f>Student6!D26</f>
        <v>0</v>
      </c>
      <c r="E36" s="18">
        <f>Student6!E26</f>
        <v>0</v>
      </c>
      <c r="F36" s="18">
        <f>Student6!F26</f>
        <v>0</v>
      </c>
      <c r="G36" s="18">
        <f>Student6!G26</f>
        <v>0</v>
      </c>
      <c r="H36" s="18">
        <f>Student6!H26</f>
        <v>0</v>
      </c>
      <c r="I36" s="18">
        <f>Student6!I26</f>
        <v>0</v>
      </c>
      <c r="J36" s="18">
        <f>Student6!J26</f>
        <v>0</v>
      </c>
      <c r="K36" s="18">
        <f>Student6!K26</f>
        <v>0</v>
      </c>
      <c r="L36" s="18">
        <f>Student6!L26</f>
        <v>0</v>
      </c>
      <c r="M36" s="18">
        <f>Student6!M26</f>
        <v>0</v>
      </c>
      <c r="N36" s="18">
        <f>Student6!N26</f>
        <v>0</v>
      </c>
      <c r="O36" s="18">
        <f>Student6!O26</f>
        <v>0</v>
      </c>
      <c r="P36" s="18">
        <f>Student6!P26</f>
        <v>0</v>
      </c>
      <c r="Q36" s="18">
        <f>Student6!Q26</f>
        <v>0</v>
      </c>
      <c r="R36" s="19">
        <f>Student6!R26</f>
        <v>0</v>
      </c>
      <c r="S36" s="22">
        <f t="shared" si="1"/>
        <v>0</v>
      </c>
    </row>
    <row r="37" spans="2:19" ht="15.75" thickBot="1">
      <c r="B37" t="str">
        <f>INDEX(Participants,7,2)</f>
        <v>Student7</v>
      </c>
      <c r="C37" s="18">
        <f>Student7!C26</f>
        <v>0</v>
      </c>
      <c r="D37" s="18">
        <f>Student7!D26</f>
        <v>0</v>
      </c>
      <c r="E37" s="18">
        <f>Student7!E26</f>
        <v>0</v>
      </c>
      <c r="F37" s="18">
        <f>Student7!F26</f>
        <v>0</v>
      </c>
      <c r="G37" s="18">
        <f>Student7!G26</f>
        <v>0</v>
      </c>
      <c r="H37" s="18">
        <f>Student7!H26</f>
        <v>0</v>
      </c>
      <c r="I37" s="18">
        <f>Student7!I26</f>
        <v>0</v>
      </c>
      <c r="J37" s="18">
        <f>Student7!J26</f>
        <v>0</v>
      </c>
      <c r="K37" s="18">
        <f>Student7!K26</f>
        <v>0</v>
      </c>
      <c r="L37" s="18">
        <f>Student7!L26</f>
        <v>0</v>
      </c>
      <c r="M37" s="18">
        <f>Student7!M26</f>
        <v>0</v>
      </c>
      <c r="N37" s="18">
        <f>Student7!N26</f>
        <v>0</v>
      </c>
      <c r="O37" s="18">
        <f>Student7!O26</f>
        <v>0</v>
      </c>
      <c r="P37" s="18">
        <f>Student7!P26</f>
        <v>0</v>
      </c>
      <c r="Q37" s="18">
        <f>Student7!Q26</f>
        <v>0</v>
      </c>
      <c r="R37" s="19">
        <f>Student7!R26</f>
        <v>0</v>
      </c>
      <c r="S37" s="22">
        <f t="shared" si="1"/>
        <v>0</v>
      </c>
    </row>
    <row r="38" spans="2:19" ht="15.75" thickBot="1">
      <c r="B38" t="str">
        <f>INDEX(Participants,8,2)</f>
        <v>Student8</v>
      </c>
      <c r="C38" s="18">
        <f>Student8!C26</f>
        <v>0</v>
      </c>
      <c r="D38" s="18">
        <f>Student8!D26</f>
        <v>0</v>
      </c>
      <c r="E38" s="18">
        <f>Student8!E26</f>
        <v>0</v>
      </c>
      <c r="F38" s="18">
        <f>Student8!F26</f>
        <v>0</v>
      </c>
      <c r="G38" s="18">
        <f>Student8!G26</f>
        <v>0</v>
      </c>
      <c r="H38" s="18">
        <f>Student8!H26</f>
        <v>0</v>
      </c>
      <c r="I38" s="18">
        <f>Student8!I26</f>
        <v>0</v>
      </c>
      <c r="J38" s="18">
        <f>Student8!J26</f>
        <v>0</v>
      </c>
      <c r="K38" s="18">
        <f>Student8!K26</f>
        <v>0</v>
      </c>
      <c r="L38" s="18">
        <f>Student8!L26</f>
        <v>0</v>
      </c>
      <c r="M38" s="18">
        <f>Student8!M26</f>
        <v>0</v>
      </c>
      <c r="N38" s="18">
        <f>Student8!N26</f>
        <v>0</v>
      </c>
      <c r="O38" s="18">
        <f>Student8!O26</f>
        <v>0</v>
      </c>
      <c r="P38" s="18">
        <f>Student8!P26</f>
        <v>0</v>
      </c>
      <c r="Q38" s="18">
        <f>Student8!Q26</f>
        <v>0</v>
      </c>
      <c r="R38" s="19">
        <f>Student8!R26</f>
        <v>0</v>
      </c>
      <c r="S38" s="22">
        <f t="shared" si="1"/>
        <v>0</v>
      </c>
    </row>
    <row r="39" spans="2:19" ht="15.75" thickBot="1">
      <c r="B39" t="str">
        <f>INDEX(Participants,9,2)</f>
        <v>Student9</v>
      </c>
      <c r="C39" s="18">
        <f>Student9!C26</f>
        <v>0</v>
      </c>
      <c r="D39" s="18">
        <f>Student9!D26</f>
        <v>0</v>
      </c>
      <c r="E39" s="18">
        <f>Student9!E26</f>
        <v>0</v>
      </c>
      <c r="F39" s="18">
        <f>Student9!F26</f>
        <v>0</v>
      </c>
      <c r="G39" s="18">
        <f>Student9!G26</f>
        <v>0</v>
      </c>
      <c r="H39" s="18">
        <f>Student9!H26</f>
        <v>0</v>
      </c>
      <c r="I39" s="18">
        <f>Student9!I26</f>
        <v>0</v>
      </c>
      <c r="J39" s="18">
        <f>Student9!J26</f>
        <v>0</v>
      </c>
      <c r="K39" s="18">
        <f>Student9!K26</f>
        <v>0</v>
      </c>
      <c r="L39" s="18">
        <f>Student9!L26</f>
        <v>0</v>
      </c>
      <c r="M39" s="18">
        <f>Student9!M26</f>
        <v>0</v>
      </c>
      <c r="N39" s="18">
        <f>Student9!N26</f>
        <v>0</v>
      </c>
      <c r="O39" s="18">
        <f>Student9!O26</f>
        <v>0</v>
      </c>
      <c r="P39" s="18">
        <f>Student9!P26</f>
        <v>0</v>
      </c>
      <c r="Q39" s="18">
        <f>Student9!Q26</f>
        <v>0</v>
      </c>
      <c r="R39" s="19">
        <f>Student9!R26</f>
        <v>0</v>
      </c>
      <c r="S39" s="22">
        <f t="shared" si="1"/>
        <v>0</v>
      </c>
    </row>
    <row r="40" spans="2:19" ht="15.75" thickBot="1">
      <c r="B40" t="str">
        <f>INDEX(Participants,10,2)</f>
        <v>Student10</v>
      </c>
      <c r="C40" s="18">
        <f>Student10!C26</f>
        <v>0</v>
      </c>
      <c r="D40" s="18">
        <f>Student10!D26</f>
        <v>0</v>
      </c>
      <c r="E40" s="18">
        <f>Student10!E26</f>
        <v>0</v>
      </c>
      <c r="F40" s="18">
        <f>Student10!F26</f>
        <v>0</v>
      </c>
      <c r="G40" s="18">
        <f>Student10!G26</f>
        <v>0</v>
      </c>
      <c r="H40" s="18">
        <f>Student10!H26</f>
        <v>0</v>
      </c>
      <c r="I40" s="18">
        <f>Student10!I26</f>
        <v>0</v>
      </c>
      <c r="J40" s="18">
        <f>Student10!J26</f>
        <v>0</v>
      </c>
      <c r="K40" s="18">
        <f>Student10!K26</f>
        <v>0</v>
      </c>
      <c r="L40" s="18">
        <f>Student10!L26</f>
        <v>0</v>
      </c>
      <c r="M40" s="18">
        <f>Student10!M26</f>
        <v>0</v>
      </c>
      <c r="N40" s="18">
        <f>Student10!N26</f>
        <v>0</v>
      </c>
      <c r="O40" s="18">
        <f>Student10!O26</f>
        <v>0</v>
      </c>
      <c r="P40" s="18">
        <f>Student10!P26</f>
        <v>0</v>
      </c>
      <c r="Q40" s="18">
        <f>Student10!Q26</f>
        <v>0</v>
      </c>
      <c r="R40" s="19">
        <f>Student10!R26</f>
        <v>0</v>
      </c>
      <c r="S40" s="22">
        <f t="shared" si="1"/>
        <v>0</v>
      </c>
    </row>
    <row r="41" spans="2:19" ht="15.75" thickBot="1">
      <c r="B41" t="str">
        <f>INDEX(Participants,11,2)</f>
        <v>Student11</v>
      </c>
      <c r="C41" s="18">
        <f>Student11!C26</f>
        <v>0</v>
      </c>
      <c r="D41" s="18">
        <f>Student11!D26</f>
        <v>0</v>
      </c>
      <c r="E41" s="18">
        <f>Student11!E26</f>
        <v>0</v>
      </c>
      <c r="F41" s="18">
        <f>Student11!F26</f>
        <v>0</v>
      </c>
      <c r="G41" s="18">
        <f>Student11!G26</f>
        <v>0</v>
      </c>
      <c r="H41" s="18">
        <f>Student11!H26</f>
        <v>0</v>
      </c>
      <c r="I41" s="18">
        <f>Student11!I26</f>
        <v>0</v>
      </c>
      <c r="J41" s="18">
        <f>Student11!J26</f>
        <v>0</v>
      </c>
      <c r="K41" s="18">
        <f>Student11!K26</f>
        <v>0</v>
      </c>
      <c r="L41" s="18">
        <f>Student11!L26</f>
        <v>0</v>
      </c>
      <c r="M41" s="18">
        <f>Student11!M26</f>
        <v>0</v>
      </c>
      <c r="N41" s="18">
        <f>Student11!N26</f>
        <v>0</v>
      </c>
      <c r="O41" s="18">
        <f>Student11!O26</f>
        <v>0</v>
      </c>
      <c r="P41" s="18">
        <f>Student11!P26</f>
        <v>0</v>
      </c>
      <c r="Q41" s="18">
        <f>Student11!Q26</f>
        <v>0</v>
      </c>
      <c r="R41" s="19">
        <f>Student11!R26</f>
        <v>0</v>
      </c>
      <c r="S41" s="22">
        <f t="shared" si="1"/>
        <v>0</v>
      </c>
    </row>
    <row r="42" spans="2:19" ht="15.75" thickBot="1">
      <c r="B42" t="str">
        <f>INDEX(Participants,12,2)</f>
        <v>Student12</v>
      </c>
      <c r="C42" s="23">
        <f>Student12!C26</f>
        <v>0</v>
      </c>
      <c r="D42" s="23">
        <f>Student12!D26</f>
        <v>0</v>
      </c>
      <c r="E42" s="23">
        <f>Student12!E26</f>
        <v>0</v>
      </c>
      <c r="F42" s="23">
        <f>Student12!F26</f>
        <v>0</v>
      </c>
      <c r="G42" s="23">
        <f>Student12!G26</f>
        <v>0</v>
      </c>
      <c r="H42" s="23">
        <f>Student12!H26</f>
        <v>0</v>
      </c>
      <c r="I42" s="23">
        <f>Student12!I26</f>
        <v>0</v>
      </c>
      <c r="J42" s="23">
        <f>Student12!J26</f>
        <v>0</v>
      </c>
      <c r="K42" s="23">
        <f>Student12!K26</f>
        <v>0</v>
      </c>
      <c r="L42" s="23">
        <f>Student12!L26</f>
        <v>0</v>
      </c>
      <c r="M42" s="23">
        <f>Student12!M26</f>
        <v>0</v>
      </c>
      <c r="N42" s="23">
        <f>Student12!N26</f>
        <v>0</v>
      </c>
      <c r="O42" s="23">
        <f>Student12!O26</f>
        <v>0</v>
      </c>
      <c r="P42" s="23">
        <f>Student12!P26</f>
        <v>0</v>
      </c>
      <c r="Q42" s="23">
        <f>Student12!Q26</f>
        <v>0</v>
      </c>
      <c r="R42" s="24">
        <f>Student12!R26</f>
        <v>0</v>
      </c>
      <c r="S42" s="22">
        <f t="shared" si="1"/>
        <v>0</v>
      </c>
    </row>
    <row r="43" spans="3:19" ht="15.75" thickBot="1">
      <c r="C43" s="22">
        <f aca="true" t="shared" si="2" ref="C43:R43">SUM(C31:C42)</f>
        <v>0</v>
      </c>
      <c r="D43" s="22">
        <f t="shared" si="2"/>
        <v>0</v>
      </c>
      <c r="E43" s="22">
        <f t="shared" si="2"/>
        <v>0</v>
      </c>
      <c r="F43" s="22">
        <f t="shared" si="2"/>
        <v>0</v>
      </c>
      <c r="G43" s="22">
        <f t="shared" si="2"/>
        <v>0</v>
      </c>
      <c r="H43" s="22">
        <f t="shared" si="2"/>
        <v>0</v>
      </c>
      <c r="I43" s="22">
        <f t="shared" si="2"/>
        <v>0</v>
      </c>
      <c r="J43" s="22">
        <f t="shared" si="2"/>
        <v>0</v>
      </c>
      <c r="K43" s="22">
        <f t="shared" si="2"/>
        <v>0</v>
      </c>
      <c r="L43" s="22">
        <f t="shared" si="2"/>
        <v>0</v>
      </c>
      <c r="M43" s="22">
        <f t="shared" si="2"/>
        <v>0</v>
      </c>
      <c r="N43" s="22">
        <f t="shared" si="2"/>
        <v>0</v>
      </c>
      <c r="O43" s="22">
        <f t="shared" si="2"/>
        <v>0</v>
      </c>
      <c r="P43" s="22">
        <f t="shared" si="2"/>
        <v>0</v>
      </c>
      <c r="Q43" s="22">
        <f t="shared" si="2"/>
        <v>0</v>
      </c>
      <c r="R43" s="25">
        <f t="shared" si="2"/>
        <v>0</v>
      </c>
      <c r="S43" s="22">
        <f t="shared" si="1"/>
        <v>0</v>
      </c>
    </row>
  </sheetData>
  <sheetProtection/>
  <printOptions/>
  <pageMargins left="0.7" right="0.7" top="0.75" bottom="0.75" header="0.3" footer="0.3"/>
  <pageSetup horizontalDpi="525" verticalDpi="525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R31"/>
  <sheetViews>
    <sheetView zoomScalePageLayoutView="0" workbookViewId="0" topLeftCell="A1">
      <selection activeCell="C29" sqref="C29"/>
    </sheetView>
  </sheetViews>
  <sheetFormatPr defaultColWidth="9.140625" defaultRowHeight="15"/>
  <cols>
    <col min="1" max="1" width="17.140625" style="0" customWidth="1"/>
    <col min="2" max="2" width="30.421875" style="0" customWidth="1"/>
  </cols>
  <sheetData>
    <row r="2" spans="1:2" ht="15">
      <c r="A2" t="s">
        <v>45</v>
      </c>
      <c r="B2" t="str">
        <f>INDEX(Participants,2,2)</f>
        <v>Student2</v>
      </c>
    </row>
    <row r="4" spans="2:18" ht="15.75" thickBot="1">
      <c r="B4" s="3" t="s">
        <v>47</v>
      </c>
      <c r="C4" s="4">
        <v>1</v>
      </c>
      <c r="D4" s="5">
        <v>2</v>
      </c>
      <c r="E4" s="5">
        <v>3</v>
      </c>
      <c r="F4" s="5">
        <v>4</v>
      </c>
      <c r="G4" s="5">
        <v>5</v>
      </c>
      <c r="H4" s="5">
        <v>6</v>
      </c>
      <c r="I4" s="5">
        <v>7</v>
      </c>
      <c r="J4" s="5">
        <v>8</v>
      </c>
      <c r="K4" s="5">
        <v>9</v>
      </c>
      <c r="L4" s="5">
        <v>10</v>
      </c>
      <c r="M4" s="5">
        <v>11</v>
      </c>
      <c r="N4" s="5">
        <v>12</v>
      </c>
      <c r="O4" s="5">
        <v>13</v>
      </c>
      <c r="P4" s="5">
        <v>14</v>
      </c>
      <c r="Q4" s="5">
        <v>15</v>
      </c>
      <c r="R4" s="6">
        <v>16</v>
      </c>
    </row>
    <row r="5" spans="2:18" ht="15">
      <c r="B5" s="1" t="s">
        <v>46</v>
      </c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</row>
    <row r="6" spans="2:18" ht="15">
      <c r="B6" t="str">
        <f>INDEX(Tasks,1,2)</f>
        <v>Project Management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</row>
    <row r="7" spans="2:18" ht="15">
      <c r="B7" t="str">
        <f>INDEX(Tasks,2,2)</f>
        <v>Quality Management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</row>
    <row r="8" spans="2:18" ht="15">
      <c r="B8" t="str">
        <f>INDEX(Tasks,3,2)</f>
        <v>Configuration Management</v>
      </c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</row>
    <row r="9" spans="2:18" ht="15">
      <c r="B9" t="str">
        <f>INDEX(Tasks,4,2)</f>
        <v>User Requirements</v>
      </c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</row>
    <row r="10" spans="2:18" ht="15">
      <c r="B10" t="str">
        <f>INDEX(Tasks,5,2)</f>
        <v>Software Requirements Models</v>
      </c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</row>
    <row r="11" spans="2:18" ht="15">
      <c r="B11" t="str">
        <f>INDEX(Tasks,6,2)</f>
        <v>SRD</v>
      </c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</row>
    <row r="12" spans="2:18" ht="15">
      <c r="B12" t="str">
        <f>INDEX(Tasks,7,2)</f>
        <v>Architectural design</v>
      </c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</row>
    <row r="13" spans="2:18" ht="15">
      <c r="B13" t="str">
        <f>INDEX(Tasks,8,2)</f>
        <v>Detailed Design/Implementation</v>
      </c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</row>
    <row r="14" spans="2:18" ht="15">
      <c r="B14" t="str">
        <f>INDEX(Tasks,9,2)</f>
        <v>Lectures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</row>
    <row r="15" spans="2:18" ht="15">
      <c r="B15" t="str">
        <f>INDEX(Tasks,10,2)</f>
        <v>Reading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</row>
    <row r="16" spans="2:18" ht="15">
      <c r="B16" t="str">
        <f>INDEX(Tasks,11,2)</f>
        <v>Experiments</v>
      </c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</row>
    <row r="17" spans="2:18" ht="15">
      <c r="B17" t="str">
        <f>INDEX(Tasks,12,2)</f>
        <v>Unit tests</v>
      </c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</row>
    <row r="18" spans="2:18" ht="15">
      <c r="B18" t="str">
        <f>INDEX(Tasks,13,2)</f>
        <v>Requirements analysis and URAR</v>
      </c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</row>
    <row r="19" spans="2:18" ht="15">
      <c r="B19" t="str">
        <f>INDEX(Tasks,14,2)</f>
        <v>ATP and AT</v>
      </c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</row>
    <row r="20" spans="2:18" ht="15">
      <c r="B20" t="str">
        <f>INDEX(Tasks,15,2)</f>
        <v>GUI</v>
      </c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</row>
    <row r="21" spans="2:18" ht="15">
      <c r="B21" t="str">
        <f>INDEX(Tasks,16,2)</f>
        <v>Task16</v>
      </c>
      <c r="C21" s="14"/>
      <c r="D21" s="14"/>
      <c r="E21" s="14"/>
      <c r="F21" s="14"/>
      <c r="G21" s="14"/>
      <c r="H21" s="14"/>
      <c r="I21" s="14"/>
      <c r="K21" s="14"/>
      <c r="L21" s="14"/>
      <c r="M21" s="14"/>
      <c r="N21" s="14"/>
      <c r="O21" s="14"/>
      <c r="P21" s="14"/>
      <c r="Q21" s="14"/>
      <c r="R21" s="14"/>
    </row>
    <row r="22" spans="2:18" ht="15">
      <c r="B22" t="str">
        <f>INDEX(Tasks,17,2)</f>
        <v>Task17</v>
      </c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</row>
    <row r="23" spans="2:18" ht="15">
      <c r="B23" t="str">
        <f>INDEX(Tasks,18,2)</f>
        <v>Task18</v>
      </c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</row>
    <row r="24" spans="2:18" ht="15">
      <c r="B24" t="str">
        <f>INDEX(Tasks,19,2)</f>
        <v>Task19</v>
      </c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</row>
    <row r="25" spans="2:18" ht="15.75" thickBot="1">
      <c r="B25" t="str">
        <f>INDEX(Tasks,20,2)</f>
        <v>Task20</v>
      </c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</row>
    <row r="26" spans="3:18" ht="16.5" thickBot="1" thickTop="1">
      <c r="C26" s="28">
        <f>SUM(C6:C25)</f>
        <v>0</v>
      </c>
      <c r="D26" s="28">
        <f aca="true" t="shared" si="0" ref="D26:R26">SUM(D6:D25)</f>
        <v>0</v>
      </c>
      <c r="E26" s="28">
        <f t="shared" si="0"/>
        <v>0</v>
      </c>
      <c r="F26" s="28">
        <f t="shared" si="0"/>
        <v>0</v>
      </c>
      <c r="G26" s="28">
        <f t="shared" si="0"/>
        <v>0</v>
      </c>
      <c r="H26" s="28">
        <f t="shared" si="0"/>
        <v>0</v>
      </c>
      <c r="I26" s="28">
        <f t="shared" si="0"/>
        <v>0</v>
      </c>
      <c r="J26" s="28">
        <f t="shared" si="0"/>
        <v>0</v>
      </c>
      <c r="K26" s="28">
        <f t="shared" si="0"/>
        <v>0</v>
      </c>
      <c r="L26" s="28">
        <f t="shared" si="0"/>
        <v>0</v>
      </c>
      <c r="M26" s="28">
        <f t="shared" si="0"/>
        <v>0</v>
      </c>
      <c r="N26" s="28">
        <f t="shared" si="0"/>
        <v>0</v>
      </c>
      <c r="O26" s="28">
        <f t="shared" si="0"/>
        <v>0</v>
      </c>
      <c r="P26" s="28">
        <f t="shared" si="0"/>
        <v>0</v>
      </c>
      <c r="Q26" s="28">
        <f t="shared" si="0"/>
        <v>0</v>
      </c>
      <c r="R26" s="28">
        <f t="shared" si="0"/>
        <v>0</v>
      </c>
    </row>
    <row r="27" spans="3:18" ht="15"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</row>
    <row r="28" spans="2:18" ht="15">
      <c r="B28" t="s">
        <v>48</v>
      </c>
      <c r="C28" s="13">
        <f>SUM(C26)</f>
        <v>0</v>
      </c>
      <c r="D28" s="13">
        <f>SUM($C$26:D26)</f>
        <v>0</v>
      </c>
      <c r="E28" s="13">
        <f>SUM($C$26:E26)</f>
        <v>0</v>
      </c>
      <c r="F28" s="13">
        <f>SUM($C$26:F26)</f>
        <v>0</v>
      </c>
      <c r="G28" s="13">
        <f>SUM($C$26:G26)</f>
        <v>0</v>
      </c>
      <c r="H28" s="13">
        <f>SUM($C$26:H26)</f>
        <v>0</v>
      </c>
      <c r="I28" s="13">
        <f>SUM($C$26:I26)</f>
        <v>0</v>
      </c>
      <c r="J28" s="13">
        <f>SUM($C$26:J26)</f>
        <v>0</v>
      </c>
      <c r="K28" s="13">
        <f>SUM($C$26:K26)</f>
        <v>0</v>
      </c>
      <c r="L28" s="13">
        <f>SUM($C$26:L26)</f>
        <v>0</v>
      </c>
      <c r="M28" s="13">
        <f>SUM($C$26:M26)</f>
        <v>0</v>
      </c>
      <c r="N28" s="13">
        <f>SUM($C$26:N26)</f>
        <v>0</v>
      </c>
      <c r="O28" s="13">
        <f>SUM($C$26:O26)</f>
        <v>0</v>
      </c>
      <c r="P28" s="13">
        <f>SUM($C$26:P26)</f>
        <v>0</v>
      </c>
      <c r="Q28" s="13">
        <f>SUM($C$26:Q26)</f>
        <v>0</v>
      </c>
      <c r="R28" s="13">
        <f>SUM($C$26:R26)</f>
        <v>0</v>
      </c>
    </row>
    <row r="29" spans="2:18" ht="15">
      <c r="B29" t="s">
        <v>49</v>
      </c>
      <c r="C29" s="13">
        <f>Parameters!$G$5-C28</f>
        <v>0</v>
      </c>
      <c r="D29" s="13">
        <f>Parameters!$G$5-D28</f>
        <v>0</v>
      </c>
      <c r="E29" s="13">
        <f>Parameters!$G$5-E28</f>
        <v>0</v>
      </c>
      <c r="F29" s="13">
        <f>Parameters!$G$5-F28</f>
        <v>0</v>
      </c>
      <c r="G29" s="13">
        <f>Parameters!$G$5-G28</f>
        <v>0</v>
      </c>
      <c r="H29" s="13">
        <f>Parameters!$G$5-H28</f>
        <v>0</v>
      </c>
      <c r="I29" s="13">
        <f>Parameters!$G$5-I28</f>
        <v>0</v>
      </c>
      <c r="J29" s="13">
        <f>Parameters!$G$5-J28</f>
        <v>0</v>
      </c>
      <c r="K29" s="13">
        <f>Parameters!$G$5-K28</f>
        <v>0</v>
      </c>
      <c r="L29" s="13">
        <f>Parameters!$G$5-L28</f>
        <v>0</v>
      </c>
      <c r="M29" s="13">
        <f>Parameters!$G$5-M28</f>
        <v>0</v>
      </c>
      <c r="N29" s="13">
        <f>Parameters!$G$5-N28</f>
        <v>0</v>
      </c>
      <c r="O29" s="13">
        <f>Parameters!$G$5-O28</f>
        <v>0</v>
      </c>
      <c r="P29" s="13">
        <f>Parameters!$G$5-P28</f>
        <v>0</v>
      </c>
      <c r="Q29" s="13">
        <f>Parameters!$G$5-Q28</f>
        <v>0</v>
      </c>
      <c r="R29" s="13">
        <f>Parameters!$G$5-R28</f>
        <v>0</v>
      </c>
    </row>
    <row r="30" spans="3:17" ht="15"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</row>
    <row r="31" spans="3:17" ht="15"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</row>
  </sheetData>
  <sheetProtection/>
  <printOptions/>
  <pageMargins left="0.7" right="0.7" top="0.75" bottom="0.75" header="0.3" footer="0.3"/>
  <pageSetup horizontalDpi="1200" verticalDpi="12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R31"/>
  <sheetViews>
    <sheetView zoomScalePageLayoutView="0" workbookViewId="0" topLeftCell="B1">
      <selection activeCell="E29" sqref="E29"/>
    </sheetView>
  </sheetViews>
  <sheetFormatPr defaultColWidth="9.140625" defaultRowHeight="15"/>
  <cols>
    <col min="1" max="1" width="18.28125" style="0" customWidth="1"/>
    <col min="2" max="2" width="30.57421875" style="0" customWidth="1"/>
  </cols>
  <sheetData>
    <row r="2" spans="1:2" ht="15">
      <c r="A2" t="s">
        <v>45</v>
      </c>
      <c r="B2" t="str">
        <f>INDEX(Participants,3,2)</f>
        <v>Student3</v>
      </c>
    </row>
    <row r="4" spans="2:18" ht="15.75" thickBot="1">
      <c r="B4" s="3" t="s">
        <v>47</v>
      </c>
      <c r="C4" s="4">
        <v>1</v>
      </c>
      <c r="D4" s="5">
        <v>2</v>
      </c>
      <c r="E4" s="5">
        <v>3</v>
      </c>
      <c r="F4" s="5">
        <v>4</v>
      </c>
      <c r="G4" s="5">
        <v>5</v>
      </c>
      <c r="H4" s="5">
        <v>6</v>
      </c>
      <c r="I4" s="5">
        <v>7</v>
      </c>
      <c r="J4" s="5">
        <v>8</v>
      </c>
      <c r="K4" s="5">
        <v>9</v>
      </c>
      <c r="L4" s="5">
        <v>10</v>
      </c>
      <c r="M4" s="5">
        <v>11</v>
      </c>
      <c r="N4" s="5">
        <v>12</v>
      </c>
      <c r="O4" s="5">
        <v>13</v>
      </c>
      <c r="P4" s="5">
        <v>14</v>
      </c>
      <c r="Q4" s="5">
        <v>15</v>
      </c>
      <c r="R4" s="6">
        <v>16</v>
      </c>
    </row>
    <row r="5" spans="2:18" ht="15">
      <c r="B5" s="1" t="s">
        <v>46</v>
      </c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</row>
    <row r="6" spans="2:18" ht="15">
      <c r="B6" t="str">
        <f>INDEX(Tasks,1,2)</f>
        <v>Project Management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</row>
    <row r="7" spans="2:18" ht="15">
      <c r="B7" t="str">
        <f>INDEX(Tasks,2,2)</f>
        <v>Quality Management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</row>
    <row r="8" spans="2:18" ht="15">
      <c r="B8" t="str">
        <f>INDEX(Tasks,3,2)</f>
        <v>Configuration Management</v>
      </c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</row>
    <row r="9" spans="2:18" ht="15">
      <c r="B9" t="str">
        <f>INDEX(Tasks,4,2)</f>
        <v>User Requirements</v>
      </c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</row>
    <row r="10" spans="2:18" ht="15">
      <c r="B10" t="str">
        <f>INDEX(Tasks,5,2)</f>
        <v>Software Requirements Models</v>
      </c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</row>
    <row r="11" spans="2:18" ht="15">
      <c r="B11" t="str">
        <f>INDEX(Tasks,6,2)</f>
        <v>SRD</v>
      </c>
      <c r="C11" s="14"/>
      <c r="D11" s="14"/>
      <c r="E11" s="14"/>
      <c r="F11" s="14"/>
      <c r="G11" s="14"/>
      <c r="H11" s="14"/>
      <c r="K11" s="14"/>
      <c r="L11" s="14"/>
      <c r="M11" s="14"/>
      <c r="N11" s="14"/>
      <c r="O11" s="14"/>
      <c r="P11" s="14"/>
      <c r="Q11" s="14"/>
      <c r="R11" s="14"/>
    </row>
    <row r="12" spans="2:18" ht="15">
      <c r="B12" t="str">
        <f>INDEX(Tasks,7,2)</f>
        <v>Architectural design</v>
      </c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</row>
    <row r="13" spans="2:18" ht="15">
      <c r="B13" t="str">
        <f>INDEX(Tasks,8,2)</f>
        <v>Detailed Design/Implementation</v>
      </c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</row>
    <row r="14" spans="2:18" ht="15">
      <c r="B14" t="str">
        <f>INDEX(Tasks,9,2)</f>
        <v>Lectures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</row>
    <row r="15" spans="2:18" ht="15">
      <c r="B15" t="str">
        <f>INDEX(Tasks,10,2)</f>
        <v>Reading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</row>
    <row r="16" spans="2:18" ht="15">
      <c r="B16" t="str">
        <f>INDEX(Tasks,11,2)</f>
        <v>Experiments</v>
      </c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</row>
    <row r="17" spans="2:18" ht="15">
      <c r="B17" t="str">
        <f>INDEX(Tasks,12,2)</f>
        <v>Unit tests</v>
      </c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</row>
    <row r="18" spans="2:18" ht="15">
      <c r="B18" t="str">
        <f>INDEX(Tasks,13,2)</f>
        <v>Requirements analysis and URAR</v>
      </c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</row>
    <row r="19" spans="2:18" ht="15">
      <c r="B19" t="str">
        <f>INDEX(Tasks,14,2)</f>
        <v>ATP and AT</v>
      </c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</row>
    <row r="20" spans="2:18" ht="15">
      <c r="B20" t="str">
        <f>INDEX(Tasks,15,2)</f>
        <v>GUI</v>
      </c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</row>
    <row r="21" spans="2:18" ht="15">
      <c r="B21" t="str">
        <f>INDEX(Tasks,16,2)</f>
        <v>Task16</v>
      </c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</row>
    <row r="22" spans="2:18" ht="15">
      <c r="B22" t="str">
        <f>INDEX(Tasks,17,2)</f>
        <v>Task17</v>
      </c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</row>
    <row r="23" spans="2:18" ht="15">
      <c r="B23" t="str">
        <f>INDEX(Tasks,18,2)</f>
        <v>Task18</v>
      </c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</row>
    <row r="24" spans="2:18" ht="15">
      <c r="B24" t="str">
        <f>INDEX(Tasks,19,2)</f>
        <v>Task19</v>
      </c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</row>
    <row r="25" spans="2:18" ht="15.75" thickBot="1">
      <c r="B25" t="str">
        <f>INDEX(Tasks,20,2)</f>
        <v>Task20</v>
      </c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</row>
    <row r="26" spans="3:18" ht="16.5" thickBot="1" thickTop="1">
      <c r="C26" s="29">
        <f>SUM(C6:C25)</f>
        <v>0</v>
      </c>
      <c r="D26" s="29">
        <f aca="true" t="shared" si="0" ref="D26:R26">SUM(D6:D25)</f>
        <v>0</v>
      </c>
      <c r="E26" s="29">
        <f t="shared" si="0"/>
        <v>0</v>
      </c>
      <c r="F26" s="29">
        <f t="shared" si="0"/>
        <v>0</v>
      </c>
      <c r="G26" s="29">
        <f t="shared" si="0"/>
        <v>0</v>
      </c>
      <c r="H26" s="29">
        <f t="shared" si="0"/>
        <v>0</v>
      </c>
      <c r="I26" s="29">
        <f t="shared" si="0"/>
        <v>0</v>
      </c>
      <c r="J26" s="29">
        <f t="shared" si="0"/>
        <v>0</v>
      </c>
      <c r="K26" s="29">
        <f t="shared" si="0"/>
        <v>0</v>
      </c>
      <c r="L26" s="29">
        <f t="shared" si="0"/>
        <v>0</v>
      </c>
      <c r="M26" s="29">
        <f t="shared" si="0"/>
        <v>0</v>
      </c>
      <c r="N26" s="29">
        <f t="shared" si="0"/>
        <v>0</v>
      </c>
      <c r="O26" s="29">
        <f t="shared" si="0"/>
        <v>0</v>
      </c>
      <c r="P26" s="29">
        <f t="shared" si="0"/>
        <v>0</v>
      </c>
      <c r="Q26" s="29">
        <f t="shared" si="0"/>
        <v>0</v>
      </c>
      <c r="R26" s="29">
        <f t="shared" si="0"/>
        <v>0</v>
      </c>
    </row>
    <row r="27" spans="3:18" ht="15"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</row>
    <row r="28" spans="2:18" ht="15">
      <c r="B28" t="s">
        <v>48</v>
      </c>
      <c r="C28" s="30">
        <f>SUM(C26)</f>
        <v>0</v>
      </c>
      <c r="D28" s="30">
        <f>SUM($C$26:D26)</f>
        <v>0</v>
      </c>
      <c r="E28" s="30">
        <f>SUM($C$26:E26)</f>
        <v>0</v>
      </c>
      <c r="F28" s="30">
        <f>SUM($C$26:F26)</f>
        <v>0</v>
      </c>
      <c r="G28" s="30">
        <f>SUM($C$26:G26)</f>
        <v>0</v>
      </c>
      <c r="H28" s="30">
        <f>SUM($C$26:H26)</f>
        <v>0</v>
      </c>
      <c r="I28" s="30">
        <f>SUM($C$26:I26)</f>
        <v>0</v>
      </c>
      <c r="J28" s="30">
        <f>SUM($C$26:J26)</f>
        <v>0</v>
      </c>
      <c r="K28" s="30">
        <f>SUM($C$26:K26)</f>
        <v>0</v>
      </c>
      <c r="L28" s="30">
        <f>SUM($C$26:L26)</f>
        <v>0</v>
      </c>
      <c r="M28" s="30">
        <f>SUM($C$26:M26)</f>
        <v>0</v>
      </c>
      <c r="N28" s="30">
        <f>SUM($C$26:N26)</f>
        <v>0</v>
      </c>
      <c r="O28" s="30">
        <f>SUM($C$26:O26)</f>
        <v>0</v>
      </c>
      <c r="P28" s="30">
        <f>SUM($C$26:P26)</f>
        <v>0</v>
      </c>
      <c r="Q28" s="30">
        <f>SUM($C$26:Q26)</f>
        <v>0</v>
      </c>
      <c r="R28" s="30">
        <f>SUM($C$26:R26)</f>
        <v>0</v>
      </c>
    </row>
    <row r="29" spans="2:18" ht="15">
      <c r="B29" t="s">
        <v>49</v>
      </c>
      <c r="C29" s="30">
        <f>Parameters!$G$6-C28</f>
        <v>0</v>
      </c>
      <c r="D29" s="30">
        <f>Parameters!$G$6-D28</f>
        <v>0</v>
      </c>
      <c r="E29" s="30">
        <f>Parameters!$G$6-E28</f>
        <v>0</v>
      </c>
      <c r="F29" s="30">
        <f>Parameters!$G$6-F28</f>
        <v>0</v>
      </c>
      <c r="G29" s="30">
        <f>Parameters!$G$6-G28</f>
        <v>0</v>
      </c>
      <c r="H29" s="30">
        <f>Parameters!$G$6-H28</f>
        <v>0</v>
      </c>
      <c r="I29" s="30">
        <f>Parameters!$G$6-I28</f>
        <v>0</v>
      </c>
      <c r="J29" s="30">
        <f>Parameters!$G$6-J28</f>
        <v>0</v>
      </c>
      <c r="K29" s="30">
        <f>Parameters!$G$6-K28</f>
        <v>0</v>
      </c>
      <c r="L29" s="30">
        <f>Parameters!$G$6-L28</f>
        <v>0</v>
      </c>
      <c r="M29" s="30">
        <f>Parameters!$G$6-M28</f>
        <v>0</v>
      </c>
      <c r="N29" s="30">
        <f>Parameters!$G$6-N28</f>
        <v>0</v>
      </c>
      <c r="O29" s="30">
        <f>Parameters!$G$6-O28</f>
        <v>0</v>
      </c>
      <c r="P29" s="30">
        <f>Parameters!$G$6-P28</f>
        <v>0</v>
      </c>
      <c r="Q29" s="30">
        <f>Parameters!$G$6-Q28</f>
        <v>0</v>
      </c>
      <c r="R29" s="30">
        <f>Parameters!$G$6-R28</f>
        <v>0</v>
      </c>
    </row>
    <row r="30" spans="3:17" ht="15"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</row>
    <row r="31" spans="3:17" ht="15"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R31"/>
  <sheetViews>
    <sheetView zoomScalePageLayoutView="0" workbookViewId="0" topLeftCell="B1">
      <selection activeCell="R29" sqref="R29"/>
    </sheetView>
  </sheetViews>
  <sheetFormatPr defaultColWidth="9.140625" defaultRowHeight="15"/>
  <cols>
    <col min="1" max="1" width="22.00390625" style="0" customWidth="1"/>
    <col min="2" max="2" width="30.7109375" style="0" customWidth="1"/>
    <col min="3" max="3" width="9.8515625" style="0" customWidth="1"/>
  </cols>
  <sheetData>
    <row r="2" spans="1:2" ht="15">
      <c r="A2" t="s">
        <v>45</v>
      </c>
      <c r="B2" t="str">
        <f>INDEX(Participants,1,2)</f>
        <v>Student1</v>
      </c>
    </row>
    <row r="4" spans="2:18" ht="15.75" thickBot="1">
      <c r="B4" s="3" t="s">
        <v>47</v>
      </c>
      <c r="C4" s="4">
        <v>1</v>
      </c>
      <c r="D4" s="5">
        <v>2</v>
      </c>
      <c r="E4" s="5">
        <v>3</v>
      </c>
      <c r="F4" s="5">
        <v>4</v>
      </c>
      <c r="G4" s="5">
        <v>5</v>
      </c>
      <c r="H4" s="5">
        <v>6</v>
      </c>
      <c r="I4" s="5">
        <v>7</v>
      </c>
      <c r="J4" s="5">
        <v>8</v>
      </c>
      <c r="K4" s="5">
        <v>9</v>
      </c>
      <c r="L4" s="5">
        <v>10</v>
      </c>
      <c r="M4" s="5">
        <v>11</v>
      </c>
      <c r="N4" s="5">
        <v>12</v>
      </c>
      <c r="O4" s="5">
        <v>13</v>
      </c>
      <c r="P4" s="5">
        <v>14</v>
      </c>
      <c r="Q4" s="5">
        <v>15</v>
      </c>
      <c r="R4" s="6">
        <v>16</v>
      </c>
    </row>
    <row r="5" spans="2:18" ht="15">
      <c r="B5" s="1" t="s">
        <v>46</v>
      </c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</row>
    <row r="6" spans="2:18" ht="15">
      <c r="B6" t="str">
        <f>INDEX(Tasks,1,2)</f>
        <v>Project Management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</row>
    <row r="7" spans="2:18" ht="15">
      <c r="B7" t="str">
        <f>INDEX(Tasks,2,2)</f>
        <v>Quality Management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</row>
    <row r="8" spans="2:18" ht="15">
      <c r="B8" t="str">
        <f>INDEX(Tasks,3,2)</f>
        <v>Configuration Management</v>
      </c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</row>
    <row r="9" spans="2:18" ht="15">
      <c r="B9" t="str">
        <f>INDEX(Tasks,4,2)</f>
        <v>User Requirements</v>
      </c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</row>
    <row r="10" spans="2:18" ht="15">
      <c r="B10" t="str">
        <f>INDEX(Tasks,5,2)</f>
        <v>Software Requirements Models</v>
      </c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</row>
    <row r="11" spans="2:18" ht="15">
      <c r="B11" t="str">
        <f>INDEX(Tasks,6,2)</f>
        <v>SRD</v>
      </c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</row>
    <row r="12" spans="2:18" ht="15">
      <c r="B12" t="str">
        <f>INDEX(Tasks,7,2)</f>
        <v>Architectural design</v>
      </c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</row>
    <row r="13" spans="2:18" ht="15">
      <c r="B13" t="str">
        <f>INDEX(Tasks,8,2)</f>
        <v>Detailed Design/Implementation</v>
      </c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</row>
    <row r="14" spans="2:18" ht="15">
      <c r="B14" t="str">
        <f>INDEX(Tasks,9,2)</f>
        <v>Lectures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</row>
    <row r="15" spans="2:18" ht="15">
      <c r="B15" t="str">
        <f>INDEX(Tasks,10,2)</f>
        <v>Reading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</row>
    <row r="16" spans="2:18" ht="15">
      <c r="B16" t="str">
        <f>INDEX(Tasks,11,2)</f>
        <v>Experiments</v>
      </c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</row>
    <row r="17" spans="2:18" ht="15">
      <c r="B17" t="str">
        <f>INDEX(Tasks,12,2)</f>
        <v>Unit tests</v>
      </c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</row>
    <row r="18" spans="2:18" ht="15">
      <c r="B18" t="str">
        <f>INDEX(Tasks,13,2)</f>
        <v>Requirements analysis and URAR</v>
      </c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</row>
    <row r="19" spans="2:18" ht="15">
      <c r="B19" t="str">
        <f>INDEX(Tasks,14,2)</f>
        <v>ATP and AT</v>
      </c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</row>
    <row r="20" spans="2:18" ht="15">
      <c r="B20" t="str">
        <f>INDEX(Tasks,15,2)</f>
        <v>GUI</v>
      </c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</row>
    <row r="21" spans="2:18" ht="15">
      <c r="B21" t="str">
        <f>INDEX(Tasks,16,2)</f>
        <v>Task16</v>
      </c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</row>
    <row r="22" spans="2:18" ht="15">
      <c r="B22" t="str">
        <f>INDEX(Tasks,17,2)</f>
        <v>Task17</v>
      </c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</row>
    <row r="23" spans="2:18" ht="15">
      <c r="B23" t="str">
        <f>INDEX(Tasks,18,2)</f>
        <v>Task18</v>
      </c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</row>
    <row r="24" spans="2:18" ht="15">
      <c r="B24" t="str">
        <f>INDEX(Tasks,19,2)</f>
        <v>Task19</v>
      </c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</row>
    <row r="25" spans="2:18" ht="15.75" thickBot="1">
      <c r="B25" t="str">
        <f>INDEX(Tasks,20,2)</f>
        <v>Task20</v>
      </c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</row>
    <row r="26" spans="3:18" ht="16.5" thickBot="1" thickTop="1">
      <c r="C26" s="28">
        <f>SUM(C6:C25)</f>
        <v>0</v>
      </c>
      <c r="D26" s="28">
        <f aca="true" t="shared" si="0" ref="D26:R26">SUM(D6:D25)</f>
        <v>0</v>
      </c>
      <c r="E26" s="28">
        <f t="shared" si="0"/>
        <v>0</v>
      </c>
      <c r="F26" s="28">
        <f t="shared" si="0"/>
        <v>0</v>
      </c>
      <c r="G26" s="28">
        <f t="shared" si="0"/>
        <v>0</v>
      </c>
      <c r="H26" s="28">
        <f t="shared" si="0"/>
        <v>0</v>
      </c>
      <c r="I26" s="28">
        <f t="shared" si="0"/>
        <v>0</v>
      </c>
      <c r="J26" s="28">
        <f t="shared" si="0"/>
        <v>0</v>
      </c>
      <c r="K26" s="28">
        <f t="shared" si="0"/>
        <v>0</v>
      </c>
      <c r="L26" s="28">
        <f t="shared" si="0"/>
        <v>0</v>
      </c>
      <c r="M26" s="28">
        <f t="shared" si="0"/>
        <v>0</v>
      </c>
      <c r="N26" s="28">
        <f t="shared" si="0"/>
        <v>0</v>
      </c>
      <c r="O26" s="28">
        <f t="shared" si="0"/>
        <v>0</v>
      </c>
      <c r="P26" s="28">
        <f t="shared" si="0"/>
        <v>0</v>
      </c>
      <c r="Q26" s="28">
        <f t="shared" si="0"/>
        <v>0</v>
      </c>
      <c r="R26" s="28">
        <f t="shared" si="0"/>
        <v>0</v>
      </c>
    </row>
    <row r="27" spans="3:18" ht="15"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</row>
    <row r="28" spans="2:18" ht="15">
      <c r="B28" t="s">
        <v>48</v>
      </c>
      <c r="C28" s="13">
        <f>SUM(C26)</f>
        <v>0</v>
      </c>
      <c r="D28" s="13">
        <f>SUM($C$26:D26)</f>
        <v>0</v>
      </c>
      <c r="E28" s="13">
        <f>SUM($C$26:E26)</f>
        <v>0</v>
      </c>
      <c r="F28" s="13">
        <f>SUM($C$26:F26)</f>
        <v>0</v>
      </c>
      <c r="G28" s="13">
        <f>SUM($C$26:G26)</f>
        <v>0</v>
      </c>
      <c r="H28" s="13">
        <f>SUM($C$26:H26)</f>
        <v>0</v>
      </c>
      <c r="I28" s="13">
        <f>SUM($C$26:I26)</f>
        <v>0</v>
      </c>
      <c r="J28" s="13">
        <f>SUM($C$26:J26)</f>
        <v>0</v>
      </c>
      <c r="K28" s="13">
        <f>SUM($C$26:K26)</f>
        <v>0</v>
      </c>
      <c r="L28" s="13">
        <f>SUM($C$26:L26)</f>
        <v>0</v>
      </c>
      <c r="M28" s="13">
        <f>SUM($C$26:M26)</f>
        <v>0</v>
      </c>
      <c r="N28" s="13">
        <f>SUM($C$26:N26)</f>
        <v>0</v>
      </c>
      <c r="O28" s="13">
        <f>SUM($C$26:O26)</f>
        <v>0</v>
      </c>
      <c r="P28" s="13">
        <f>SUM($C$26:P26)</f>
        <v>0</v>
      </c>
      <c r="Q28" s="13">
        <f>SUM($C$26:Q26)</f>
        <v>0</v>
      </c>
      <c r="R28" s="13">
        <f>SUM($C$26:R26)</f>
        <v>0</v>
      </c>
    </row>
    <row r="29" spans="2:18" ht="15">
      <c r="B29" t="s">
        <v>49</v>
      </c>
      <c r="C29" s="13">
        <f>Parameters!$G$7-C28</f>
        <v>0</v>
      </c>
      <c r="D29" s="13">
        <f>Parameters!$G$7-D28</f>
        <v>0</v>
      </c>
      <c r="E29" s="13">
        <f>Parameters!$G$7-E28</f>
        <v>0</v>
      </c>
      <c r="F29" s="13">
        <f>Parameters!$G$7-F28</f>
        <v>0</v>
      </c>
      <c r="G29" s="13">
        <f>Parameters!$G$7-G28</f>
        <v>0</v>
      </c>
      <c r="H29" s="13">
        <f>Parameters!$G$7-H28</f>
        <v>0</v>
      </c>
      <c r="I29" s="13">
        <f>Parameters!$G$7-I28</f>
        <v>0</v>
      </c>
      <c r="J29" s="13">
        <f>Parameters!$G$7-J28</f>
        <v>0</v>
      </c>
      <c r="K29" s="13">
        <f>Parameters!$G$7-K28</f>
        <v>0</v>
      </c>
      <c r="L29" s="13">
        <f>Parameters!$G$7-L28</f>
        <v>0</v>
      </c>
      <c r="M29" s="13">
        <f>Parameters!$G$7-M28</f>
        <v>0</v>
      </c>
      <c r="N29" s="13">
        <f>Parameters!$G$7-N28</f>
        <v>0</v>
      </c>
      <c r="O29" s="13">
        <f>Parameters!$G$7-O28</f>
        <v>0</v>
      </c>
      <c r="P29" s="13">
        <f>Parameters!$G$7-P28</f>
        <v>0</v>
      </c>
      <c r="Q29" s="13">
        <f>Parameters!$G$7-Q28</f>
        <v>0</v>
      </c>
      <c r="R29" s="13">
        <f>Parameters!$G$7-R28</f>
        <v>0</v>
      </c>
    </row>
    <row r="30" spans="3:17" ht="15"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</row>
    <row r="31" spans="3:17" ht="15"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R31"/>
  <sheetViews>
    <sheetView zoomScalePageLayoutView="0" workbookViewId="0" topLeftCell="A1">
      <selection activeCell="R29" sqref="R29"/>
    </sheetView>
  </sheetViews>
  <sheetFormatPr defaultColWidth="9.140625" defaultRowHeight="15"/>
  <cols>
    <col min="1" max="1" width="15.8515625" style="0" customWidth="1"/>
    <col min="2" max="2" width="30.57421875" style="0" customWidth="1"/>
  </cols>
  <sheetData>
    <row r="2" spans="1:2" ht="15">
      <c r="A2" t="s">
        <v>45</v>
      </c>
      <c r="B2" s="33" t="str">
        <f>INDEX(Participants,4,2)</f>
        <v>Student4</v>
      </c>
    </row>
    <row r="4" spans="2:18" ht="15.75" thickBot="1">
      <c r="B4" s="3" t="s">
        <v>47</v>
      </c>
      <c r="C4" s="4">
        <v>1</v>
      </c>
      <c r="D4" s="5">
        <v>2</v>
      </c>
      <c r="E4" s="5">
        <v>3</v>
      </c>
      <c r="F4" s="5">
        <v>4</v>
      </c>
      <c r="G4" s="5">
        <v>5</v>
      </c>
      <c r="H4" s="5">
        <v>6</v>
      </c>
      <c r="I4" s="5">
        <v>7</v>
      </c>
      <c r="J4" s="5">
        <v>8</v>
      </c>
      <c r="K4" s="5">
        <v>9</v>
      </c>
      <c r="L4" s="5">
        <v>10</v>
      </c>
      <c r="M4" s="5">
        <v>11</v>
      </c>
      <c r="N4" s="5">
        <v>12</v>
      </c>
      <c r="O4" s="5">
        <v>13</v>
      </c>
      <c r="P4" s="5">
        <v>14</v>
      </c>
      <c r="Q4" s="5">
        <v>15</v>
      </c>
      <c r="R4" s="6">
        <v>16</v>
      </c>
    </row>
    <row r="5" spans="2:18" ht="15">
      <c r="B5" s="1" t="s">
        <v>46</v>
      </c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</row>
    <row r="6" spans="2:18" ht="15">
      <c r="B6" t="str">
        <f>INDEX(Tasks,1,2)</f>
        <v>Project Management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</row>
    <row r="7" spans="2:18" ht="15">
      <c r="B7" t="str">
        <f>INDEX(Tasks,2,2)</f>
        <v>Quality Management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</row>
    <row r="8" spans="2:18" ht="15">
      <c r="B8" t="str">
        <f>INDEX(Tasks,3,2)</f>
        <v>Configuration Management</v>
      </c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</row>
    <row r="9" spans="2:18" ht="15">
      <c r="B9" t="str">
        <f>INDEX(Tasks,4,2)</f>
        <v>User Requirements</v>
      </c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</row>
    <row r="10" spans="2:18" ht="15">
      <c r="B10" t="str">
        <f>INDEX(Tasks,5,2)</f>
        <v>Software Requirements Models</v>
      </c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</row>
    <row r="11" spans="2:18" ht="15">
      <c r="B11" t="str">
        <f>INDEX(Tasks,6,2)</f>
        <v>SRD</v>
      </c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</row>
    <row r="12" spans="2:18" ht="15">
      <c r="B12" t="str">
        <f>INDEX(Tasks,7,2)</f>
        <v>Architectural design</v>
      </c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</row>
    <row r="13" spans="2:18" ht="15">
      <c r="B13" t="str">
        <f>INDEX(Tasks,8,2)</f>
        <v>Detailed Design/Implementation</v>
      </c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</row>
    <row r="14" spans="2:18" ht="15">
      <c r="B14" t="str">
        <f>INDEX(Tasks,9,2)</f>
        <v>Lectures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</row>
    <row r="15" spans="2:18" ht="15">
      <c r="B15" t="str">
        <f>INDEX(Tasks,10,2)</f>
        <v>Reading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</row>
    <row r="16" spans="2:18" ht="15">
      <c r="B16" t="str">
        <f>INDEX(Tasks,11,2)</f>
        <v>Experiments</v>
      </c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</row>
    <row r="17" spans="2:18" ht="15">
      <c r="B17" t="str">
        <f>INDEX(Tasks,12,2)</f>
        <v>Unit tests</v>
      </c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</row>
    <row r="18" spans="2:18" ht="15">
      <c r="B18" t="str">
        <f>INDEX(Tasks,13,2)</f>
        <v>Requirements analysis and URAR</v>
      </c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</row>
    <row r="19" spans="2:18" ht="15">
      <c r="B19" t="str">
        <f>INDEX(Tasks,14,2)</f>
        <v>ATP and AT</v>
      </c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</row>
    <row r="20" spans="2:18" ht="15">
      <c r="B20" t="str">
        <f>INDEX(Tasks,15,2)</f>
        <v>GUI</v>
      </c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</row>
    <row r="21" spans="2:18" ht="15">
      <c r="B21" t="str">
        <f>INDEX(Tasks,16,2)</f>
        <v>Task16</v>
      </c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</row>
    <row r="22" spans="2:18" ht="15">
      <c r="B22" t="str">
        <f>INDEX(Tasks,17,2)</f>
        <v>Task17</v>
      </c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</row>
    <row r="23" spans="2:18" ht="15">
      <c r="B23" t="str">
        <f>INDEX(Tasks,18,2)</f>
        <v>Task18</v>
      </c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</row>
    <row r="24" spans="2:18" ht="15">
      <c r="B24" t="str">
        <f>INDEX(Tasks,19,2)</f>
        <v>Task19</v>
      </c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</row>
    <row r="25" spans="2:18" ht="15.75" thickBot="1">
      <c r="B25" t="str">
        <f>INDEX(Tasks,20,2)</f>
        <v>Task20</v>
      </c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</row>
    <row r="26" spans="3:18" ht="16.5" thickBot="1" thickTop="1">
      <c r="C26" s="28">
        <f>SUM(C6:C25)</f>
        <v>0</v>
      </c>
      <c r="D26" s="28">
        <f aca="true" t="shared" si="0" ref="D26:R26">SUM(D6:D25)</f>
        <v>0</v>
      </c>
      <c r="E26" s="28">
        <f t="shared" si="0"/>
        <v>0</v>
      </c>
      <c r="F26" s="28">
        <f t="shared" si="0"/>
        <v>0</v>
      </c>
      <c r="G26" s="28">
        <f t="shared" si="0"/>
        <v>0</v>
      </c>
      <c r="H26" s="28">
        <f t="shared" si="0"/>
        <v>0</v>
      </c>
      <c r="I26" s="28">
        <f t="shared" si="0"/>
        <v>0</v>
      </c>
      <c r="J26" s="28">
        <f t="shared" si="0"/>
        <v>0</v>
      </c>
      <c r="K26" s="28">
        <f t="shared" si="0"/>
        <v>0</v>
      </c>
      <c r="L26" s="28">
        <f t="shared" si="0"/>
        <v>0</v>
      </c>
      <c r="M26" s="28">
        <f t="shared" si="0"/>
        <v>0</v>
      </c>
      <c r="N26" s="28">
        <f t="shared" si="0"/>
        <v>0</v>
      </c>
      <c r="O26" s="28">
        <f t="shared" si="0"/>
        <v>0</v>
      </c>
      <c r="P26" s="28">
        <f t="shared" si="0"/>
        <v>0</v>
      </c>
      <c r="Q26" s="28">
        <f t="shared" si="0"/>
        <v>0</v>
      </c>
      <c r="R26" s="28">
        <f t="shared" si="0"/>
        <v>0</v>
      </c>
    </row>
    <row r="27" spans="3:18" ht="15"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</row>
    <row r="28" spans="2:18" ht="15">
      <c r="B28" t="s">
        <v>48</v>
      </c>
      <c r="C28" s="13">
        <f>SUM(C26)</f>
        <v>0</v>
      </c>
      <c r="D28" s="13">
        <f>SUM($C$26:D26)</f>
        <v>0</v>
      </c>
      <c r="E28" s="13">
        <f>SUM($C$26:E26)</f>
        <v>0</v>
      </c>
      <c r="F28" s="13">
        <f>SUM($C$26:F26)</f>
        <v>0</v>
      </c>
      <c r="G28" s="13">
        <f>SUM($C$26:G26)</f>
        <v>0</v>
      </c>
      <c r="H28" s="13">
        <f>SUM($C$26:H26)</f>
        <v>0</v>
      </c>
      <c r="I28" s="13">
        <f>SUM($C$26:I26)</f>
        <v>0</v>
      </c>
      <c r="J28" s="13">
        <f>SUM($C$26:J26)</f>
        <v>0</v>
      </c>
      <c r="K28" s="13">
        <f>SUM($C$26:K26)</f>
        <v>0</v>
      </c>
      <c r="L28" s="13">
        <f>SUM($C$26:L26)</f>
        <v>0</v>
      </c>
      <c r="M28" s="13">
        <f>SUM($C$26:M26)</f>
        <v>0</v>
      </c>
      <c r="N28" s="13">
        <f>SUM($C$26:N26)</f>
        <v>0</v>
      </c>
      <c r="O28" s="13">
        <f>SUM($C$26:O26)</f>
        <v>0</v>
      </c>
      <c r="P28" s="13">
        <f>SUM($C$26:P26)</f>
        <v>0</v>
      </c>
      <c r="Q28" s="13">
        <f>SUM($C$26:Q26)</f>
        <v>0</v>
      </c>
      <c r="R28" s="13">
        <f>SUM($C$26:R26)</f>
        <v>0</v>
      </c>
    </row>
    <row r="29" spans="2:18" ht="15">
      <c r="B29" t="s">
        <v>49</v>
      </c>
      <c r="C29" s="13">
        <f>Parameters!$G$8-C28</f>
        <v>0</v>
      </c>
      <c r="D29" s="13">
        <f>Parameters!$G$8-D28</f>
        <v>0</v>
      </c>
      <c r="E29" s="13">
        <f>Parameters!$G$8-E28</f>
        <v>0</v>
      </c>
      <c r="F29" s="13">
        <f>Parameters!$G$8-F28</f>
        <v>0</v>
      </c>
      <c r="G29" s="13">
        <f>Parameters!$G$8-G28</f>
        <v>0</v>
      </c>
      <c r="H29" s="13">
        <f>Parameters!$G$8-H28</f>
        <v>0</v>
      </c>
      <c r="I29" s="13">
        <f>Parameters!$G$8-I28</f>
        <v>0</v>
      </c>
      <c r="J29" s="13">
        <f>Parameters!$G$8-J28</f>
        <v>0</v>
      </c>
      <c r="K29" s="13">
        <f>Parameters!$G$8-K28</f>
        <v>0</v>
      </c>
      <c r="L29" s="13">
        <f>Parameters!$G$8-L28</f>
        <v>0</v>
      </c>
      <c r="M29" s="13">
        <f>Parameters!$G$8-M28</f>
        <v>0</v>
      </c>
      <c r="N29" s="13">
        <f>Parameters!$G$8-N28</f>
        <v>0</v>
      </c>
      <c r="O29" s="13">
        <f>Parameters!$G$8-O28</f>
        <v>0</v>
      </c>
      <c r="P29" s="13">
        <f>Parameters!$G$8-P28</f>
        <v>0</v>
      </c>
      <c r="Q29" s="13">
        <f>Parameters!$G$8-Q28</f>
        <v>0</v>
      </c>
      <c r="R29" s="13">
        <f>Parameters!$G$8-R28</f>
        <v>0</v>
      </c>
    </row>
    <row r="30" spans="3:17" ht="15"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</row>
    <row r="31" spans="3:17" ht="15"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R31"/>
  <sheetViews>
    <sheetView zoomScalePageLayoutView="0" workbookViewId="0" topLeftCell="B1">
      <selection activeCell="R29" sqref="R29"/>
    </sheetView>
  </sheetViews>
  <sheetFormatPr defaultColWidth="9.140625" defaultRowHeight="15"/>
  <cols>
    <col min="1" max="1" width="15.421875" style="0" customWidth="1"/>
    <col min="2" max="2" width="30.140625" style="0" customWidth="1"/>
  </cols>
  <sheetData>
    <row r="2" spans="1:2" ht="15">
      <c r="A2" t="s">
        <v>45</v>
      </c>
      <c r="B2" t="str">
        <f>INDEX(Participants,5,2)</f>
        <v>Student5</v>
      </c>
    </row>
    <row r="4" spans="2:18" ht="15.75" thickBot="1">
      <c r="B4" s="3" t="s">
        <v>47</v>
      </c>
      <c r="C4" s="4">
        <v>1</v>
      </c>
      <c r="D4" s="5">
        <v>2</v>
      </c>
      <c r="E4" s="5">
        <v>3</v>
      </c>
      <c r="F4" s="5">
        <v>4</v>
      </c>
      <c r="G4" s="5">
        <v>5</v>
      </c>
      <c r="H4" s="5">
        <v>6</v>
      </c>
      <c r="I4" s="5">
        <v>7</v>
      </c>
      <c r="J4" s="5">
        <v>8</v>
      </c>
      <c r="K4" s="5">
        <v>9</v>
      </c>
      <c r="L4" s="5">
        <v>10</v>
      </c>
      <c r="M4" s="5">
        <v>11</v>
      </c>
      <c r="N4" s="5">
        <v>12</v>
      </c>
      <c r="O4" s="5">
        <v>13</v>
      </c>
      <c r="P4" s="5">
        <v>14</v>
      </c>
      <c r="Q4" s="5">
        <v>15</v>
      </c>
      <c r="R4" s="6">
        <v>16</v>
      </c>
    </row>
    <row r="5" spans="2:18" ht="15">
      <c r="B5" s="1" t="s">
        <v>46</v>
      </c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</row>
    <row r="6" spans="2:18" ht="15">
      <c r="B6" t="str">
        <f>INDEX(Tasks,1,2)</f>
        <v>Project Management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</row>
    <row r="7" spans="2:18" ht="15">
      <c r="B7" t="str">
        <f>INDEX(Tasks,2,2)</f>
        <v>Quality Management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</row>
    <row r="8" spans="2:18" ht="15">
      <c r="B8" t="str">
        <f>INDEX(Tasks,3,2)</f>
        <v>Configuration Management</v>
      </c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</row>
    <row r="9" spans="2:18" ht="15">
      <c r="B9" t="str">
        <f>INDEX(Tasks,4,2)</f>
        <v>User Requirements</v>
      </c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</row>
    <row r="10" spans="2:18" ht="15">
      <c r="B10" t="str">
        <f>INDEX(Tasks,5,2)</f>
        <v>Software Requirements Models</v>
      </c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</row>
    <row r="11" spans="2:18" ht="15">
      <c r="B11" t="str">
        <f>INDEX(Tasks,6,2)</f>
        <v>SRD</v>
      </c>
      <c r="C11" s="14"/>
      <c r="D11" s="14"/>
      <c r="E11" s="14"/>
      <c r="F11" s="14"/>
      <c r="G11" s="14"/>
      <c r="K11" s="14"/>
      <c r="L11" s="14"/>
      <c r="M11" s="14"/>
      <c r="N11" s="14"/>
      <c r="O11" s="14"/>
      <c r="P11" s="14"/>
      <c r="Q11" s="14"/>
      <c r="R11" s="14"/>
    </row>
    <row r="12" spans="2:18" ht="15">
      <c r="B12" t="str">
        <f>INDEX(Tasks,7,2)</f>
        <v>Architectural design</v>
      </c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</row>
    <row r="13" spans="2:18" ht="15">
      <c r="B13" t="str">
        <f>INDEX(Tasks,8,2)</f>
        <v>Detailed Design/Implementation</v>
      </c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</row>
    <row r="14" spans="2:18" ht="15">
      <c r="B14" t="str">
        <f>INDEX(Tasks,9,2)</f>
        <v>Lectures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</row>
    <row r="15" spans="2:18" ht="15">
      <c r="B15" t="str">
        <f>INDEX(Tasks,10,2)</f>
        <v>Reading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</row>
    <row r="16" spans="2:18" ht="15">
      <c r="B16" t="str">
        <f>INDEX(Tasks,11,2)</f>
        <v>Experiments</v>
      </c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</row>
    <row r="17" spans="2:18" ht="15">
      <c r="B17" t="str">
        <f>INDEX(Tasks,12,2)</f>
        <v>Unit tests</v>
      </c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</row>
    <row r="18" spans="2:18" ht="15">
      <c r="B18" t="str">
        <f>INDEX(Tasks,13,2)</f>
        <v>Requirements analysis and URAR</v>
      </c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</row>
    <row r="19" spans="2:18" ht="15">
      <c r="B19" t="str">
        <f>INDEX(Tasks,14,2)</f>
        <v>ATP and AT</v>
      </c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</row>
    <row r="20" spans="2:18" ht="15">
      <c r="B20" t="str">
        <f>INDEX(Tasks,15,2)</f>
        <v>GUI</v>
      </c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</row>
    <row r="21" spans="2:18" ht="15">
      <c r="B21" t="str">
        <f>INDEX(Tasks,16,2)</f>
        <v>Task16</v>
      </c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</row>
    <row r="22" spans="2:18" ht="15">
      <c r="B22" t="str">
        <f>INDEX(Tasks,17,2)</f>
        <v>Task17</v>
      </c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</row>
    <row r="23" spans="2:18" ht="15">
      <c r="B23" t="str">
        <f>INDEX(Tasks,18,2)</f>
        <v>Task18</v>
      </c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</row>
    <row r="24" spans="2:18" ht="15">
      <c r="B24" t="str">
        <f>INDEX(Tasks,19,2)</f>
        <v>Task19</v>
      </c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</row>
    <row r="25" spans="2:18" ht="15.75" thickBot="1">
      <c r="B25" t="str">
        <f>INDEX(Tasks,20,2)</f>
        <v>Task20</v>
      </c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</row>
    <row r="26" spans="3:18" ht="16.5" thickBot="1" thickTop="1">
      <c r="C26" s="31">
        <f>SUM(C6:C25)</f>
        <v>0</v>
      </c>
      <c r="D26" s="32">
        <f aca="true" t="shared" si="0" ref="D26:R26">SUM(D6:D25)</f>
        <v>0</v>
      </c>
      <c r="E26" s="32">
        <f t="shared" si="0"/>
        <v>0</v>
      </c>
      <c r="F26" s="31">
        <f t="shared" si="0"/>
        <v>0</v>
      </c>
      <c r="G26" s="31">
        <f t="shared" si="0"/>
        <v>0</v>
      </c>
      <c r="H26" s="31">
        <f t="shared" si="0"/>
        <v>0</v>
      </c>
      <c r="I26" s="31">
        <f t="shared" si="0"/>
        <v>0</v>
      </c>
      <c r="J26" s="31">
        <f t="shared" si="0"/>
        <v>0</v>
      </c>
      <c r="K26" s="31">
        <f t="shared" si="0"/>
        <v>0</v>
      </c>
      <c r="L26" s="31">
        <f t="shared" si="0"/>
        <v>0</v>
      </c>
      <c r="M26" s="31">
        <f t="shared" si="0"/>
        <v>0</v>
      </c>
      <c r="N26" s="31">
        <f t="shared" si="0"/>
        <v>0</v>
      </c>
      <c r="O26" s="31">
        <f t="shared" si="0"/>
        <v>0</v>
      </c>
      <c r="P26" s="31">
        <f t="shared" si="0"/>
        <v>0</v>
      </c>
      <c r="Q26" s="31">
        <f t="shared" si="0"/>
        <v>0</v>
      </c>
      <c r="R26" s="31">
        <f t="shared" si="0"/>
        <v>0</v>
      </c>
    </row>
    <row r="27" spans="3:18" ht="15"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</row>
    <row r="28" spans="2:18" ht="15">
      <c r="B28" t="s">
        <v>48</v>
      </c>
      <c r="C28" s="13">
        <f>SUM(C26)</f>
        <v>0</v>
      </c>
      <c r="D28" s="13">
        <f>SUM($C$26:D26)</f>
        <v>0</v>
      </c>
      <c r="E28" s="13">
        <f>SUM($C$26:E26)</f>
        <v>0</v>
      </c>
      <c r="F28" s="13">
        <f>SUM($C$26:F26)</f>
        <v>0</v>
      </c>
      <c r="G28" s="13">
        <f>SUM($C$26:G26)</f>
        <v>0</v>
      </c>
      <c r="H28" s="13">
        <f>SUM($C$26:H26)</f>
        <v>0</v>
      </c>
      <c r="I28" s="13">
        <f>SUM($C$26:I26)</f>
        <v>0</v>
      </c>
      <c r="J28" s="13">
        <f>SUM($C$26:J26)</f>
        <v>0</v>
      </c>
      <c r="K28" s="13">
        <f>SUM($C$26:K26)</f>
        <v>0</v>
      </c>
      <c r="L28" s="13">
        <f>SUM($C$26:L26)</f>
        <v>0</v>
      </c>
      <c r="M28" s="13">
        <f>SUM($C$26:M26)</f>
        <v>0</v>
      </c>
      <c r="N28" s="13">
        <f>SUM($C$26:N26)</f>
        <v>0</v>
      </c>
      <c r="O28" s="13">
        <f>SUM($C$26:O26)</f>
        <v>0</v>
      </c>
      <c r="P28" s="13">
        <f>SUM($C$26:P26)</f>
        <v>0</v>
      </c>
      <c r="Q28" s="13">
        <f>SUM($C$26:Q26)</f>
        <v>0</v>
      </c>
      <c r="R28" s="13">
        <f>SUM($C$26:R26)</f>
        <v>0</v>
      </c>
    </row>
    <row r="29" spans="2:18" ht="15">
      <c r="B29" t="s">
        <v>49</v>
      </c>
      <c r="C29" s="13">
        <f>Parameters!$G$9-C28</f>
        <v>0</v>
      </c>
      <c r="D29" s="13">
        <f>Parameters!$G$9-D28</f>
        <v>0</v>
      </c>
      <c r="E29" s="13">
        <f>Parameters!$G$9-E28</f>
        <v>0</v>
      </c>
      <c r="F29" s="13">
        <f>Parameters!$G$9-F28</f>
        <v>0</v>
      </c>
      <c r="G29" s="13">
        <f>Parameters!$G$9-G28</f>
        <v>0</v>
      </c>
      <c r="H29" s="13">
        <f>Parameters!$G$9-H28</f>
        <v>0</v>
      </c>
      <c r="I29" s="13">
        <f>Parameters!$G$9-I28</f>
        <v>0</v>
      </c>
      <c r="J29" s="13">
        <f>Parameters!$G$9-J28</f>
        <v>0</v>
      </c>
      <c r="K29" s="13">
        <f>Parameters!$G$9-K28</f>
        <v>0</v>
      </c>
      <c r="L29" s="13">
        <f>Parameters!$G$9-L28</f>
        <v>0</v>
      </c>
      <c r="M29" s="13">
        <f>Parameters!$G$9-M28</f>
        <v>0</v>
      </c>
      <c r="N29" s="13">
        <f>Parameters!$G$9-N28</f>
        <v>0</v>
      </c>
      <c r="O29" s="13">
        <f>Parameters!$G$9-O28</f>
        <v>0</v>
      </c>
      <c r="P29" s="13">
        <f>Parameters!$G$9-P28</f>
        <v>0</v>
      </c>
      <c r="Q29" s="13">
        <f>Parameters!$G$9-Q28</f>
        <v>0</v>
      </c>
      <c r="R29" s="13">
        <f>Parameters!$G$9-R28</f>
        <v>0</v>
      </c>
    </row>
    <row r="30" spans="3:17" ht="15"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</row>
    <row r="31" spans="3:17" ht="15"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R31"/>
  <sheetViews>
    <sheetView zoomScalePageLayoutView="0" workbookViewId="0" topLeftCell="B1">
      <selection activeCell="R29" sqref="R29"/>
    </sheetView>
  </sheetViews>
  <sheetFormatPr defaultColWidth="9.140625" defaultRowHeight="15"/>
  <cols>
    <col min="1" max="1" width="14.8515625" style="0" customWidth="1"/>
    <col min="2" max="2" width="31.00390625" style="0" customWidth="1"/>
  </cols>
  <sheetData>
    <row r="2" spans="1:2" ht="15">
      <c r="A2" t="s">
        <v>45</v>
      </c>
      <c r="B2" t="str">
        <f>INDEX(Participants,6,2)</f>
        <v>Student6</v>
      </c>
    </row>
    <row r="4" spans="2:18" ht="15.75" thickBot="1">
      <c r="B4" s="3" t="s">
        <v>47</v>
      </c>
      <c r="C4" s="4">
        <v>1</v>
      </c>
      <c r="D4" s="5">
        <v>2</v>
      </c>
      <c r="E4" s="5">
        <v>3</v>
      </c>
      <c r="F4" s="5">
        <v>4</v>
      </c>
      <c r="G4" s="5">
        <v>5</v>
      </c>
      <c r="H4" s="5">
        <v>6</v>
      </c>
      <c r="I4" s="5">
        <v>7</v>
      </c>
      <c r="J4" s="5">
        <v>8</v>
      </c>
      <c r="K4" s="5">
        <v>9</v>
      </c>
      <c r="L4" s="5">
        <v>10</v>
      </c>
      <c r="M4" s="5">
        <v>11</v>
      </c>
      <c r="N4" s="5">
        <v>12</v>
      </c>
      <c r="O4" s="5">
        <v>13</v>
      </c>
      <c r="P4" s="5">
        <v>14</v>
      </c>
      <c r="Q4" s="5">
        <v>15</v>
      </c>
      <c r="R4" s="6">
        <v>16</v>
      </c>
    </row>
    <row r="5" spans="2:18" ht="15">
      <c r="B5" s="1" t="s">
        <v>46</v>
      </c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</row>
    <row r="6" spans="2:18" ht="15">
      <c r="B6" t="str">
        <f>INDEX(Tasks,1,2)</f>
        <v>Project Management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</row>
    <row r="7" spans="2:18" ht="15">
      <c r="B7" t="str">
        <f>INDEX(Tasks,2,2)</f>
        <v>Quality Management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</row>
    <row r="8" spans="2:18" ht="15">
      <c r="B8" t="str">
        <f>INDEX(Tasks,3,2)</f>
        <v>Configuration Management</v>
      </c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</row>
    <row r="9" spans="2:18" ht="15">
      <c r="B9" t="str">
        <f>INDEX(Tasks,4,2)</f>
        <v>User Requirements</v>
      </c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</row>
    <row r="10" spans="2:18" ht="15">
      <c r="B10" t="str">
        <f>INDEX(Tasks,5,2)</f>
        <v>Software Requirements Models</v>
      </c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</row>
    <row r="11" spans="2:18" ht="15">
      <c r="B11" t="str">
        <f>INDEX(Tasks,6,2)</f>
        <v>SRD</v>
      </c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</row>
    <row r="12" spans="2:18" ht="15">
      <c r="B12" t="str">
        <f>INDEX(Tasks,7,2)</f>
        <v>Architectural design</v>
      </c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</row>
    <row r="13" spans="2:18" ht="15">
      <c r="B13" t="str">
        <f>INDEX(Tasks,8,2)</f>
        <v>Detailed Design/Implementation</v>
      </c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</row>
    <row r="14" spans="2:18" ht="15">
      <c r="B14" t="str">
        <f>INDEX(Tasks,9,2)</f>
        <v>Lectures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</row>
    <row r="15" spans="2:18" ht="15">
      <c r="B15" t="str">
        <f>INDEX(Tasks,10,2)</f>
        <v>Reading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</row>
    <row r="16" spans="2:18" ht="15">
      <c r="B16" t="str">
        <f>INDEX(Tasks,11,2)</f>
        <v>Experiments</v>
      </c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</row>
    <row r="17" spans="2:18" ht="15">
      <c r="B17" t="str">
        <f>INDEX(Tasks,12,2)</f>
        <v>Unit tests</v>
      </c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</row>
    <row r="18" spans="2:18" ht="15">
      <c r="B18" t="str">
        <f>INDEX(Tasks,13,2)</f>
        <v>Requirements analysis and URAR</v>
      </c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</row>
    <row r="19" spans="2:18" ht="15">
      <c r="B19" t="str">
        <f>INDEX(Tasks,14,2)</f>
        <v>ATP and AT</v>
      </c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</row>
    <row r="20" spans="2:18" ht="15">
      <c r="B20" t="str">
        <f>INDEX(Tasks,15,2)</f>
        <v>GUI</v>
      </c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</row>
    <row r="21" spans="2:18" ht="15">
      <c r="B21" t="str">
        <f>INDEX(Tasks,16,2)</f>
        <v>Task16</v>
      </c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</row>
    <row r="22" spans="2:18" ht="15">
      <c r="B22" t="str">
        <f>INDEX(Tasks,17,2)</f>
        <v>Task17</v>
      </c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</row>
    <row r="23" spans="2:18" ht="15">
      <c r="B23" t="str">
        <f>INDEX(Tasks,18,2)</f>
        <v>Task18</v>
      </c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</row>
    <row r="24" spans="2:18" ht="15">
      <c r="B24" t="str">
        <f>INDEX(Tasks,19,2)</f>
        <v>Task19</v>
      </c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</row>
    <row r="25" spans="2:18" ht="15.75" thickBot="1">
      <c r="B25" t="str">
        <f>INDEX(Tasks,20,2)</f>
        <v>Task20</v>
      </c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</row>
    <row r="26" spans="3:18" ht="16.5" thickBot="1" thickTop="1">
      <c r="C26" s="28">
        <f>SUM(C6:C25)</f>
        <v>0</v>
      </c>
      <c r="D26" s="28">
        <f aca="true" t="shared" si="0" ref="D26:R26">SUM(D6:D25)</f>
        <v>0</v>
      </c>
      <c r="E26" s="28">
        <f t="shared" si="0"/>
        <v>0</v>
      </c>
      <c r="F26" s="28">
        <f t="shared" si="0"/>
        <v>0</v>
      </c>
      <c r="G26" s="28">
        <f t="shared" si="0"/>
        <v>0</v>
      </c>
      <c r="H26" s="28">
        <f t="shared" si="0"/>
        <v>0</v>
      </c>
      <c r="I26" s="28">
        <f t="shared" si="0"/>
        <v>0</v>
      </c>
      <c r="J26" s="28">
        <f t="shared" si="0"/>
        <v>0</v>
      </c>
      <c r="K26" s="28">
        <f t="shared" si="0"/>
        <v>0</v>
      </c>
      <c r="L26" s="28">
        <f t="shared" si="0"/>
        <v>0</v>
      </c>
      <c r="M26" s="28">
        <f t="shared" si="0"/>
        <v>0</v>
      </c>
      <c r="N26" s="28">
        <f t="shared" si="0"/>
        <v>0</v>
      </c>
      <c r="O26" s="28">
        <f t="shared" si="0"/>
        <v>0</v>
      </c>
      <c r="P26" s="28">
        <f t="shared" si="0"/>
        <v>0</v>
      </c>
      <c r="Q26" s="28">
        <f t="shared" si="0"/>
        <v>0</v>
      </c>
      <c r="R26" s="28">
        <f t="shared" si="0"/>
        <v>0</v>
      </c>
    </row>
    <row r="27" spans="3:18" ht="15"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</row>
    <row r="28" spans="2:18" ht="15">
      <c r="B28" t="s">
        <v>48</v>
      </c>
      <c r="C28" s="13">
        <f>SUM(C26)</f>
        <v>0</v>
      </c>
      <c r="D28" s="13">
        <f>SUM($C$26:D26)</f>
        <v>0</v>
      </c>
      <c r="E28" s="13">
        <f>SUM($C$26:E26)</f>
        <v>0</v>
      </c>
      <c r="F28" s="13">
        <f>SUM($C$26:F26)</f>
        <v>0</v>
      </c>
      <c r="G28" s="13">
        <f>SUM($C$26:G26)</f>
        <v>0</v>
      </c>
      <c r="H28" s="13">
        <f>SUM($C$26:H26)</f>
        <v>0</v>
      </c>
      <c r="I28" s="13">
        <f>SUM($C$26:I26)</f>
        <v>0</v>
      </c>
      <c r="J28" s="13">
        <f>SUM($C$26:J26)</f>
        <v>0</v>
      </c>
      <c r="K28" s="13">
        <f>SUM($C$26:K26)</f>
        <v>0</v>
      </c>
      <c r="L28" s="13">
        <f>SUM($C$26:L26)</f>
        <v>0</v>
      </c>
      <c r="M28" s="13">
        <f>SUM($C$26:M26)</f>
        <v>0</v>
      </c>
      <c r="N28" s="13">
        <f>SUM($C$26:N26)</f>
        <v>0</v>
      </c>
      <c r="O28" s="13">
        <f>SUM($C$26:O26)</f>
        <v>0</v>
      </c>
      <c r="P28" s="13">
        <f>SUM($C$26:P26)</f>
        <v>0</v>
      </c>
      <c r="Q28" s="13">
        <f>SUM($C$26:Q26)</f>
        <v>0</v>
      </c>
      <c r="R28" s="13">
        <f>SUM($C$26:R26)</f>
        <v>0</v>
      </c>
    </row>
    <row r="29" spans="2:18" ht="15">
      <c r="B29" t="s">
        <v>49</v>
      </c>
      <c r="C29" s="13">
        <f>Parameters!$G$10-C28</f>
        <v>0</v>
      </c>
      <c r="D29" s="13">
        <f>Parameters!$G$10-D28</f>
        <v>0</v>
      </c>
      <c r="E29" s="13">
        <f>Parameters!$G$10-E28</f>
        <v>0</v>
      </c>
      <c r="F29" s="13">
        <f>Parameters!$G$10-F28</f>
        <v>0</v>
      </c>
      <c r="G29" s="13">
        <f>Parameters!$G$10-G28</f>
        <v>0</v>
      </c>
      <c r="H29" s="13">
        <f>Parameters!$G$10-H28</f>
        <v>0</v>
      </c>
      <c r="I29" s="13">
        <f>Parameters!$G$10-I28</f>
        <v>0</v>
      </c>
      <c r="J29" s="13">
        <f>Parameters!$G$10-J28</f>
        <v>0</v>
      </c>
      <c r="K29" s="13">
        <f>Parameters!$G$10-K28</f>
        <v>0</v>
      </c>
      <c r="L29" s="13">
        <f>Parameters!$G$10-L28</f>
        <v>0</v>
      </c>
      <c r="M29" s="13">
        <f>Parameters!$G$10-M28</f>
        <v>0</v>
      </c>
      <c r="N29" s="13">
        <f>Parameters!$G$10-N28</f>
        <v>0</v>
      </c>
      <c r="O29" s="13">
        <f>Parameters!$G$10-O28</f>
        <v>0</v>
      </c>
      <c r="P29" s="13">
        <f>Parameters!$G$10-P28</f>
        <v>0</v>
      </c>
      <c r="Q29" s="13">
        <f>Parameters!$G$10-Q28</f>
        <v>0</v>
      </c>
      <c r="R29" s="13">
        <f>Parameters!$G$10-R28</f>
        <v>0</v>
      </c>
    </row>
    <row r="30" spans="3:17" ht="15"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</row>
    <row r="31" spans="3:17" ht="15"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R31"/>
  <sheetViews>
    <sheetView zoomScalePageLayoutView="0" workbookViewId="0" topLeftCell="B1">
      <selection activeCell="R29" sqref="R29"/>
    </sheetView>
  </sheetViews>
  <sheetFormatPr defaultColWidth="9.140625" defaultRowHeight="15"/>
  <cols>
    <col min="1" max="1" width="15.421875" style="0" customWidth="1"/>
    <col min="2" max="2" width="29.8515625" style="0" customWidth="1"/>
  </cols>
  <sheetData>
    <row r="2" spans="1:2" ht="15">
      <c r="A2" t="s">
        <v>45</v>
      </c>
      <c r="B2" t="str">
        <f>INDEX(Participants,7,2)</f>
        <v>Student7</v>
      </c>
    </row>
    <row r="4" spans="2:18" ht="15.75" thickBot="1">
      <c r="B4" s="3" t="s">
        <v>47</v>
      </c>
      <c r="C4" s="4">
        <v>1</v>
      </c>
      <c r="D4" s="5">
        <v>2</v>
      </c>
      <c r="E4" s="5">
        <v>3</v>
      </c>
      <c r="F4" s="5">
        <v>4</v>
      </c>
      <c r="G4" s="5">
        <v>5</v>
      </c>
      <c r="H4" s="5">
        <v>6</v>
      </c>
      <c r="I4" s="5">
        <v>7</v>
      </c>
      <c r="J4" s="5">
        <v>8</v>
      </c>
      <c r="K4" s="5">
        <v>9</v>
      </c>
      <c r="L4" s="5">
        <v>10</v>
      </c>
      <c r="M4" s="5">
        <v>11</v>
      </c>
      <c r="N4" s="5">
        <v>12</v>
      </c>
      <c r="O4" s="5">
        <v>13</v>
      </c>
      <c r="P4" s="5">
        <v>14</v>
      </c>
      <c r="Q4" s="5">
        <v>15</v>
      </c>
      <c r="R4" s="6">
        <v>16</v>
      </c>
    </row>
    <row r="5" spans="2:18" ht="15">
      <c r="B5" s="1" t="s">
        <v>46</v>
      </c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</row>
    <row r="6" spans="2:18" ht="15">
      <c r="B6" t="str">
        <f>INDEX(Tasks,1,2)</f>
        <v>Project Management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</row>
    <row r="7" spans="2:18" ht="15">
      <c r="B7" t="str">
        <f>INDEX(Tasks,2,2)</f>
        <v>Quality Management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</row>
    <row r="8" spans="2:18" ht="15">
      <c r="B8" t="str">
        <f>INDEX(Tasks,3,2)</f>
        <v>Configuration Management</v>
      </c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</row>
    <row r="9" spans="2:18" ht="15">
      <c r="B9" t="str">
        <f>INDEX(Tasks,4,2)</f>
        <v>User Requirements</v>
      </c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</row>
    <row r="10" spans="2:18" ht="15">
      <c r="B10" t="str">
        <f>INDEX(Tasks,5,2)</f>
        <v>Software Requirements Models</v>
      </c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</row>
    <row r="11" spans="2:18" ht="15">
      <c r="B11" t="str">
        <f>INDEX(Tasks,6,2)</f>
        <v>SRD</v>
      </c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</row>
    <row r="12" spans="2:18" ht="15">
      <c r="B12" t="str">
        <f>INDEX(Tasks,7,2)</f>
        <v>Architectural design</v>
      </c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</row>
    <row r="13" spans="2:18" ht="15">
      <c r="B13" t="str">
        <f>INDEX(Tasks,8,2)</f>
        <v>Detailed Design/Implementation</v>
      </c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</row>
    <row r="14" spans="2:18" ht="15">
      <c r="B14" t="str">
        <f>INDEX(Tasks,9,2)</f>
        <v>Lectures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</row>
    <row r="15" spans="2:18" ht="15">
      <c r="B15" t="str">
        <f>INDEX(Tasks,10,2)</f>
        <v>Reading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</row>
    <row r="16" spans="2:18" ht="15">
      <c r="B16" t="str">
        <f>INDEX(Tasks,11,2)</f>
        <v>Experiments</v>
      </c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</row>
    <row r="17" spans="2:18" ht="15">
      <c r="B17" t="str">
        <f>INDEX(Tasks,12,2)</f>
        <v>Unit tests</v>
      </c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</row>
    <row r="18" spans="2:18" ht="15">
      <c r="B18" t="str">
        <f>INDEX(Tasks,13,2)</f>
        <v>Requirements analysis and URAR</v>
      </c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</row>
    <row r="19" spans="2:18" ht="15">
      <c r="B19" t="str">
        <f>INDEX(Tasks,14,2)</f>
        <v>ATP and AT</v>
      </c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</row>
    <row r="20" spans="2:18" ht="15">
      <c r="B20" t="str">
        <f>INDEX(Tasks,15,2)</f>
        <v>GUI</v>
      </c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</row>
    <row r="21" spans="2:18" ht="15">
      <c r="B21" t="str">
        <f>INDEX(Tasks,16,2)</f>
        <v>Task16</v>
      </c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</row>
    <row r="22" spans="2:18" ht="15">
      <c r="B22" t="str">
        <f>INDEX(Tasks,17,2)</f>
        <v>Task17</v>
      </c>
      <c r="C22" s="14"/>
      <c r="D22" s="14"/>
      <c r="E22" s="14"/>
      <c r="F22" s="14"/>
      <c r="G22" s="14"/>
      <c r="H22" s="14"/>
      <c r="I22" s="14"/>
      <c r="J22" s="14"/>
      <c r="L22" s="14"/>
      <c r="M22" s="14"/>
      <c r="N22" s="14"/>
      <c r="O22" s="14"/>
      <c r="P22" s="14"/>
      <c r="Q22" s="14"/>
      <c r="R22" s="14"/>
    </row>
    <row r="23" spans="2:18" ht="15">
      <c r="B23" t="str">
        <f>INDEX(Tasks,18,2)</f>
        <v>Task18</v>
      </c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</row>
    <row r="24" spans="2:18" ht="15">
      <c r="B24" t="str">
        <f>INDEX(Tasks,19,2)</f>
        <v>Task19</v>
      </c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</row>
    <row r="25" spans="2:18" ht="15.75" thickBot="1">
      <c r="B25" t="str">
        <f>INDEX(Tasks,20,2)</f>
        <v>Task20</v>
      </c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</row>
    <row r="26" spans="3:18" ht="16.5" thickBot="1" thickTop="1">
      <c r="C26" s="28">
        <f>SUM(C6:C25)</f>
        <v>0</v>
      </c>
      <c r="D26" s="28">
        <f aca="true" t="shared" si="0" ref="D26:R26">SUM(D6:D25)</f>
        <v>0</v>
      </c>
      <c r="E26" s="28">
        <f t="shared" si="0"/>
        <v>0</v>
      </c>
      <c r="F26" s="28">
        <f t="shared" si="0"/>
        <v>0</v>
      </c>
      <c r="G26" s="28">
        <f t="shared" si="0"/>
        <v>0</v>
      </c>
      <c r="H26" s="28">
        <f t="shared" si="0"/>
        <v>0</v>
      </c>
      <c r="I26" s="28">
        <f t="shared" si="0"/>
        <v>0</v>
      </c>
      <c r="J26" s="28">
        <f t="shared" si="0"/>
        <v>0</v>
      </c>
      <c r="K26" s="28">
        <f t="shared" si="0"/>
        <v>0</v>
      </c>
      <c r="L26" s="28">
        <f t="shared" si="0"/>
        <v>0</v>
      </c>
      <c r="M26" s="28">
        <f t="shared" si="0"/>
        <v>0</v>
      </c>
      <c r="N26" s="28">
        <f t="shared" si="0"/>
        <v>0</v>
      </c>
      <c r="O26" s="28">
        <f t="shared" si="0"/>
        <v>0</v>
      </c>
      <c r="P26" s="28">
        <f t="shared" si="0"/>
        <v>0</v>
      </c>
      <c r="Q26" s="28">
        <f t="shared" si="0"/>
        <v>0</v>
      </c>
      <c r="R26" s="28">
        <f t="shared" si="0"/>
        <v>0</v>
      </c>
    </row>
    <row r="27" spans="3:18" ht="15"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</row>
    <row r="28" spans="2:18" ht="15">
      <c r="B28" t="s">
        <v>48</v>
      </c>
      <c r="C28" s="13">
        <f>SUM(C26)</f>
        <v>0</v>
      </c>
      <c r="D28" s="13">
        <f>SUM($C$26:D26)</f>
        <v>0</v>
      </c>
      <c r="E28" s="13">
        <f>SUM($C$26:E26)</f>
        <v>0</v>
      </c>
      <c r="F28" s="13">
        <f>SUM($C$26:F26)</f>
        <v>0</v>
      </c>
      <c r="G28" s="13">
        <f>SUM($C$26:G26)</f>
        <v>0</v>
      </c>
      <c r="H28" s="13">
        <f>SUM($C$26:H26)</f>
        <v>0</v>
      </c>
      <c r="I28" s="13">
        <f>SUM($C$26:I26)</f>
        <v>0</v>
      </c>
      <c r="J28" s="13">
        <f>SUM($C$26:J26)</f>
        <v>0</v>
      </c>
      <c r="K28" s="13">
        <f>SUM($C$26:K26)</f>
        <v>0</v>
      </c>
      <c r="L28" s="13">
        <f>SUM($C$26:L26)</f>
        <v>0</v>
      </c>
      <c r="M28" s="13">
        <f>SUM($C$26:M26)</f>
        <v>0</v>
      </c>
      <c r="N28" s="13">
        <f>SUM($C$26:N26)</f>
        <v>0</v>
      </c>
      <c r="O28" s="13">
        <f>SUM($C$26:O26)</f>
        <v>0</v>
      </c>
      <c r="P28" s="13">
        <f>SUM($C$26:P26)</f>
        <v>0</v>
      </c>
      <c r="Q28" s="13">
        <f>SUM($C$26:Q26)</f>
        <v>0</v>
      </c>
      <c r="R28" s="13">
        <f>SUM($C$26:R26)</f>
        <v>0</v>
      </c>
    </row>
    <row r="29" spans="2:18" ht="15">
      <c r="B29" t="s">
        <v>49</v>
      </c>
      <c r="C29" s="13">
        <f>Parameters!$G$11-C28</f>
        <v>0</v>
      </c>
      <c r="D29" s="13">
        <f>Parameters!$G$11-D28</f>
        <v>0</v>
      </c>
      <c r="E29" s="13">
        <f>Parameters!$G$11-E28</f>
        <v>0</v>
      </c>
      <c r="F29" s="13">
        <f>Parameters!$G$11-F28</f>
        <v>0</v>
      </c>
      <c r="G29" s="13">
        <f>Parameters!$G$11-G28</f>
        <v>0</v>
      </c>
      <c r="H29" s="13">
        <f>Parameters!$G$11-H28</f>
        <v>0</v>
      </c>
      <c r="I29" s="13">
        <f>Parameters!$G$11-I28</f>
        <v>0</v>
      </c>
      <c r="J29" s="13">
        <f>Parameters!$G$11-J28</f>
        <v>0</v>
      </c>
      <c r="K29" s="13">
        <f>Parameters!$G$11-K28</f>
        <v>0</v>
      </c>
      <c r="L29" s="13">
        <f>Parameters!$G$11-L28</f>
        <v>0</v>
      </c>
      <c r="M29" s="13">
        <f>Parameters!$G$11-M28</f>
        <v>0</v>
      </c>
      <c r="N29" s="13">
        <f>Parameters!$G$11-N28</f>
        <v>0</v>
      </c>
      <c r="O29" s="13">
        <f>Parameters!$G$11-O28</f>
        <v>0</v>
      </c>
      <c r="P29" s="13">
        <f>Parameters!$G$11-P28</f>
        <v>0</v>
      </c>
      <c r="Q29" s="13">
        <f>Parameters!$G$11-Q28</f>
        <v>0</v>
      </c>
      <c r="R29" s="13">
        <f>Parameters!$G$11-R28</f>
        <v>0</v>
      </c>
    </row>
    <row r="30" spans="3:17" ht="15"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</row>
    <row r="31" spans="3:17" ht="15"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2:R31"/>
  <sheetViews>
    <sheetView zoomScalePageLayoutView="0" workbookViewId="0" topLeftCell="B1">
      <selection activeCell="R29" sqref="R29"/>
    </sheetView>
  </sheetViews>
  <sheetFormatPr defaultColWidth="9.140625" defaultRowHeight="15"/>
  <cols>
    <col min="1" max="1" width="15.00390625" style="0" customWidth="1"/>
    <col min="2" max="2" width="31.00390625" style="0" customWidth="1"/>
  </cols>
  <sheetData>
    <row r="2" spans="1:2" ht="15">
      <c r="A2" t="s">
        <v>45</v>
      </c>
      <c r="B2" t="str">
        <f>INDEX(Participants,8,2)</f>
        <v>Student8</v>
      </c>
    </row>
    <row r="4" spans="2:18" ht="15.75" thickBot="1">
      <c r="B4" s="3" t="s">
        <v>47</v>
      </c>
      <c r="C4" s="4">
        <v>1</v>
      </c>
      <c r="D4" s="5">
        <v>2</v>
      </c>
      <c r="E4" s="5">
        <v>3</v>
      </c>
      <c r="F4" s="5">
        <v>4</v>
      </c>
      <c r="G4" s="5">
        <v>5</v>
      </c>
      <c r="H4" s="5">
        <v>6</v>
      </c>
      <c r="I4" s="5">
        <v>7</v>
      </c>
      <c r="J4" s="5">
        <v>8</v>
      </c>
      <c r="K4" s="5">
        <v>9</v>
      </c>
      <c r="L4" s="5">
        <v>10</v>
      </c>
      <c r="M4" s="5">
        <v>11</v>
      </c>
      <c r="N4" s="5">
        <v>12</v>
      </c>
      <c r="O4" s="5">
        <v>13</v>
      </c>
      <c r="P4" s="5">
        <v>14</v>
      </c>
      <c r="Q4" s="5">
        <v>15</v>
      </c>
      <c r="R4" s="6">
        <v>16</v>
      </c>
    </row>
    <row r="5" spans="2:18" ht="15">
      <c r="B5" s="1" t="s">
        <v>46</v>
      </c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</row>
    <row r="6" spans="2:18" ht="15">
      <c r="B6" t="str">
        <f>INDEX(Tasks,1,2)</f>
        <v>Project Management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</row>
    <row r="7" spans="2:18" ht="15">
      <c r="B7" t="str">
        <f>INDEX(Tasks,2,2)</f>
        <v>Quality Management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</row>
    <row r="8" spans="2:18" ht="15">
      <c r="B8" t="str">
        <f>INDEX(Tasks,3,2)</f>
        <v>Configuration Management</v>
      </c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</row>
    <row r="9" spans="2:18" ht="15">
      <c r="B9" t="str">
        <f>INDEX(Tasks,4,2)</f>
        <v>User Requirements</v>
      </c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</row>
    <row r="10" spans="2:18" ht="15">
      <c r="B10" t="str">
        <f>INDEX(Tasks,5,2)</f>
        <v>Software Requirements Models</v>
      </c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</row>
    <row r="11" spans="2:18" ht="15">
      <c r="B11" t="str">
        <f>INDEX(Tasks,6,2)</f>
        <v>SRD</v>
      </c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</row>
    <row r="12" spans="2:18" ht="15">
      <c r="B12" t="str">
        <f>INDEX(Tasks,7,2)</f>
        <v>Architectural design</v>
      </c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</row>
    <row r="13" spans="2:18" ht="15">
      <c r="B13" t="str">
        <f>INDEX(Tasks,8,2)</f>
        <v>Detailed Design/Implementation</v>
      </c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</row>
    <row r="14" spans="2:18" ht="15">
      <c r="B14" t="str">
        <f>INDEX(Tasks,9,2)</f>
        <v>Lectures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</row>
    <row r="15" spans="2:18" ht="15">
      <c r="B15" t="str">
        <f>INDEX(Tasks,10,2)</f>
        <v>Reading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</row>
    <row r="16" spans="2:18" ht="15">
      <c r="B16" t="str">
        <f>INDEX(Tasks,11,2)</f>
        <v>Experiments</v>
      </c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</row>
    <row r="17" spans="2:18" ht="15">
      <c r="B17" t="str">
        <f>INDEX(Tasks,12,2)</f>
        <v>Unit tests</v>
      </c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</row>
    <row r="18" spans="2:18" ht="15">
      <c r="B18" t="str">
        <f>INDEX(Tasks,13,2)</f>
        <v>Requirements analysis and URAR</v>
      </c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</row>
    <row r="19" spans="2:18" ht="15">
      <c r="B19" t="str">
        <f>INDEX(Tasks,14,2)</f>
        <v>ATP and AT</v>
      </c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</row>
    <row r="20" spans="2:18" ht="15">
      <c r="B20" t="str">
        <f>INDEX(Tasks,15,2)</f>
        <v>GUI</v>
      </c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</row>
    <row r="21" spans="2:18" ht="15">
      <c r="B21" t="str">
        <f>INDEX(Tasks,16,2)</f>
        <v>Task16</v>
      </c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</row>
    <row r="22" spans="2:18" ht="15">
      <c r="B22" t="str">
        <f>INDEX(Tasks,17,2)</f>
        <v>Task17</v>
      </c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</row>
    <row r="23" spans="2:18" ht="15">
      <c r="B23" t="str">
        <f>INDEX(Tasks,18,2)</f>
        <v>Task18</v>
      </c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</row>
    <row r="24" spans="2:18" ht="15">
      <c r="B24" t="str">
        <f>INDEX(Tasks,19,2)</f>
        <v>Task19</v>
      </c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</row>
    <row r="25" spans="2:18" ht="15.75" thickBot="1">
      <c r="B25" t="str">
        <f>INDEX(Tasks,20,2)</f>
        <v>Task20</v>
      </c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</row>
    <row r="26" spans="3:18" ht="16.5" thickBot="1" thickTop="1">
      <c r="C26" s="28">
        <f>SUM(C6:C25)</f>
        <v>0</v>
      </c>
      <c r="D26" s="28">
        <f aca="true" t="shared" si="0" ref="D26:R26">SUM(D6:D25)</f>
        <v>0</v>
      </c>
      <c r="E26" s="28">
        <f t="shared" si="0"/>
        <v>0</v>
      </c>
      <c r="F26" s="28">
        <f t="shared" si="0"/>
        <v>0</v>
      </c>
      <c r="G26" s="28">
        <f t="shared" si="0"/>
        <v>0</v>
      </c>
      <c r="H26" s="28">
        <f t="shared" si="0"/>
        <v>0</v>
      </c>
      <c r="I26" s="28">
        <f t="shared" si="0"/>
        <v>0</v>
      </c>
      <c r="J26" s="28">
        <f t="shared" si="0"/>
        <v>0</v>
      </c>
      <c r="K26" s="28">
        <f t="shared" si="0"/>
        <v>0</v>
      </c>
      <c r="L26" s="28">
        <f t="shared" si="0"/>
        <v>0</v>
      </c>
      <c r="M26" s="28">
        <f t="shared" si="0"/>
        <v>0</v>
      </c>
      <c r="N26" s="28">
        <f t="shared" si="0"/>
        <v>0</v>
      </c>
      <c r="O26" s="28">
        <f t="shared" si="0"/>
        <v>0</v>
      </c>
      <c r="P26" s="28">
        <f t="shared" si="0"/>
        <v>0</v>
      </c>
      <c r="Q26" s="28">
        <f t="shared" si="0"/>
        <v>0</v>
      </c>
      <c r="R26" s="28">
        <f t="shared" si="0"/>
        <v>0</v>
      </c>
    </row>
    <row r="27" spans="3:18" ht="15"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</row>
    <row r="28" spans="2:18" ht="15">
      <c r="B28" t="s">
        <v>48</v>
      </c>
      <c r="C28" s="13">
        <f>SUM(C26)</f>
        <v>0</v>
      </c>
      <c r="D28" s="13">
        <f>SUM($C$26:D26)</f>
        <v>0</v>
      </c>
      <c r="E28" s="13">
        <f>SUM($C$26:E26)</f>
        <v>0</v>
      </c>
      <c r="F28" s="13">
        <f>SUM($C$26:F26)</f>
        <v>0</v>
      </c>
      <c r="G28" s="13">
        <f>SUM($C$26:G26)</f>
        <v>0</v>
      </c>
      <c r="H28" s="13">
        <f>SUM($C$26:H26)</f>
        <v>0</v>
      </c>
      <c r="I28" s="13">
        <f>SUM($C$26:I26)</f>
        <v>0</v>
      </c>
      <c r="J28" s="13">
        <f>SUM($C$26:J26)</f>
        <v>0</v>
      </c>
      <c r="K28" s="13">
        <f>SUM($C$26:K26)</f>
        <v>0</v>
      </c>
      <c r="L28" s="13">
        <f>SUM($C$26:L26)</f>
        <v>0</v>
      </c>
      <c r="M28" s="13">
        <f>SUM($C$26:M26)</f>
        <v>0</v>
      </c>
      <c r="N28" s="13">
        <f>SUM($C$26:N26)</f>
        <v>0</v>
      </c>
      <c r="O28" s="13">
        <f>SUM($C$26:O26)</f>
        <v>0</v>
      </c>
      <c r="P28" s="13">
        <f>SUM($C$26:P26)</f>
        <v>0</v>
      </c>
      <c r="Q28" s="13">
        <f>SUM($C$26:Q26)</f>
        <v>0</v>
      </c>
      <c r="R28" s="13">
        <f>SUM($C$26:R26)</f>
        <v>0</v>
      </c>
    </row>
    <row r="29" spans="2:18" ht="15">
      <c r="B29" t="s">
        <v>49</v>
      </c>
      <c r="C29" s="13">
        <f>Parameters!$G$12-C28</f>
        <v>0</v>
      </c>
      <c r="D29" s="13">
        <f>Parameters!$G$12-D28</f>
        <v>0</v>
      </c>
      <c r="E29" s="13">
        <f>Parameters!$G$12-E28</f>
        <v>0</v>
      </c>
      <c r="F29" s="13">
        <f>Parameters!$G$12-F28</f>
        <v>0</v>
      </c>
      <c r="G29" s="13">
        <f>Parameters!$G$12-G28</f>
        <v>0</v>
      </c>
      <c r="H29" s="13">
        <f>Parameters!$G$12-H28</f>
        <v>0</v>
      </c>
      <c r="I29" s="13">
        <f>Parameters!$G$12-I28</f>
        <v>0</v>
      </c>
      <c r="J29" s="13">
        <f>Parameters!$G$12-J28</f>
        <v>0</v>
      </c>
      <c r="K29" s="13">
        <f>Parameters!$G$12-K28</f>
        <v>0</v>
      </c>
      <c r="L29" s="13">
        <f>Parameters!$G$12-L28</f>
        <v>0</v>
      </c>
      <c r="M29" s="13">
        <f>Parameters!$G$12-M28</f>
        <v>0</v>
      </c>
      <c r="N29" s="13">
        <f>Parameters!$G$12-N28</f>
        <v>0</v>
      </c>
      <c r="O29" s="13">
        <f>Parameters!$G$12-O28</f>
        <v>0</v>
      </c>
      <c r="P29" s="13">
        <f>Parameters!$G$12-P28</f>
        <v>0</v>
      </c>
      <c r="Q29" s="13">
        <f>Parameters!$G$12-Q28</f>
        <v>0</v>
      </c>
      <c r="R29" s="13">
        <f>Parameters!$G$12-R28</f>
        <v>0</v>
      </c>
    </row>
    <row r="30" spans="3:17" ht="15"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</row>
    <row r="31" spans="3:17" ht="15"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eluit</dc:creator>
  <cp:keywords/>
  <dc:description/>
  <cp:lastModifiedBy>Luit, E.J.</cp:lastModifiedBy>
  <dcterms:created xsi:type="dcterms:W3CDTF">2009-09-09T15:38:31Z</dcterms:created>
  <dcterms:modified xsi:type="dcterms:W3CDTF">2013-09-11T09:44:17Z</dcterms:modified>
  <cp:category/>
  <cp:version/>
  <cp:contentType/>
  <cp:contentStatus/>
</cp:coreProperties>
</file>